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firstSheet="1" activeTab="3"/>
  </bookViews>
  <sheets>
    <sheet name="расче" sheetId="21" r:id="rId1"/>
    <sheet name="январь" sheetId="9" r:id="rId2"/>
    <sheet name="февраль" sheetId="10" r:id="rId3"/>
    <sheet name="март" sheetId="11" r:id="rId4"/>
    <sheet name="апрель" sheetId="12" r:id="rId5"/>
    <sheet name="май" sheetId="13" r:id="rId6"/>
    <sheet name="июнь" sheetId="14" r:id="rId7"/>
    <sheet name="июль" sheetId="15" r:id="rId8"/>
    <sheet name="август" sheetId="16" r:id="rId9"/>
    <sheet name="сентябрь" sheetId="17" r:id="rId10"/>
    <sheet name="октябрь" sheetId="18" r:id="rId11"/>
    <sheet name="ноябрь" sheetId="19" r:id="rId12"/>
    <sheet name="декабрь" sheetId="20" r:id="rId13"/>
    <sheet name="для главного" sheetId="22" r:id="rId14"/>
  </sheets>
  <calcPr calcId="162913"/>
</workbook>
</file>

<file path=xl/calcChain.xml><?xml version="1.0" encoding="utf-8"?>
<calcChain xmlns="http://schemas.openxmlformats.org/spreadsheetml/2006/main">
  <c r="B3" i="12" l="1"/>
  <c r="B3" i="11" l="1"/>
  <c r="B3" i="10" l="1"/>
  <c r="B3" i="9"/>
  <c r="B3" i="20"/>
  <c r="B3" i="19"/>
  <c r="F11" i="18"/>
  <c r="F12" i="18"/>
  <c r="F10" i="18"/>
  <c r="B3" i="18"/>
  <c r="B3" i="17"/>
  <c r="E33" i="22"/>
  <c r="D33" i="22"/>
  <c r="E32" i="22"/>
  <c r="D32" i="22"/>
  <c r="B31" i="22"/>
  <c r="D31" i="22" s="1"/>
  <c r="E24" i="22"/>
  <c r="E25" i="22"/>
  <c r="E26" i="22"/>
  <c r="E23" i="22"/>
  <c r="G12" i="22"/>
  <c r="D24" i="22"/>
  <c r="D25" i="22"/>
  <c r="D26" i="22"/>
  <c r="D23" i="22"/>
  <c r="H13" i="22"/>
  <c r="H14" i="22"/>
  <c r="H15" i="22"/>
  <c r="H12" i="22"/>
  <c r="F13" i="22"/>
  <c r="F14" i="22"/>
  <c r="F15" i="22"/>
  <c r="F12" i="22"/>
  <c r="I12" i="22"/>
  <c r="I13" i="22"/>
  <c r="I14" i="22"/>
  <c r="I15" i="22"/>
  <c r="G13" i="22"/>
  <c r="G14" i="22"/>
  <c r="G15" i="22"/>
  <c r="D4" i="22"/>
  <c r="D5" i="22"/>
  <c r="B3" i="22"/>
  <c r="C3" i="22"/>
  <c r="B3" i="16"/>
  <c r="B8" i="15"/>
  <c r="B8" i="14"/>
  <c r="B8" i="13"/>
  <c r="D3" i="22" l="1"/>
  <c r="E31" i="22"/>
  <c r="C23" i="21" l="1"/>
  <c r="C24" i="21"/>
  <c r="C25" i="21"/>
  <c r="C22" i="21"/>
  <c r="C26" i="21" s="1"/>
  <c r="C28" i="21" s="1"/>
  <c r="M10" i="21"/>
  <c r="M11" i="21"/>
  <c r="M12" i="21"/>
  <c r="M9" i="21"/>
  <c r="K10" i="21"/>
  <c r="K11" i="21"/>
  <c r="K12" i="21"/>
  <c r="K9" i="21"/>
  <c r="E15" i="21"/>
  <c r="I10" i="21" l="1"/>
  <c r="I11" i="21"/>
  <c r="I12" i="21"/>
  <c r="I9" i="21"/>
  <c r="G18" i="21"/>
  <c r="E18" i="21"/>
  <c r="G17" i="21"/>
  <c r="E17" i="21"/>
  <c r="G16" i="21"/>
  <c r="E16" i="21"/>
  <c r="G15" i="21"/>
  <c r="G10" i="21"/>
  <c r="G11" i="21"/>
  <c r="G12" i="21"/>
  <c r="G9" i="21"/>
  <c r="E10" i="21"/>
  <c r="E11" i="21"/>
  <c r="E12" i="21"/>
  <c r="E9" i="21"/>
  <c r="E9" i="19"/>
  <c r="D9" i="19"/>
  <c r="E9" i="18"/>
  <c r="E9" i="20"/>
  <c r="D9" i="20"/>
  <c r="D9" i="18"/>
</calcChain>
</file>

<file path=xl/sharedStrings.xml><?xml version="1.0" encoding="utf-8"?>
<sst xmlns="http://schemas.openxmlformats.org/spreadsheetml/2006/main" count="305" uniqueCount="52">
  <si>
    <t>Категория персонала</t>
  </si>
  <si>
    <t>Врачебный персонал</t>
  </si>
  <si>
    <t>Средний медицинский персонал</t>
  </si>
  <si>
    <t>Младший медицинский персонал</t>
  </si>
  <si>
    <t>Итого по учреждению</t>
  </si>
  <si>
    <t>Планируемая заработная плата согласно Указу Президента Российской Федерации от 7 мая 2012 года №597 "О мероприятиях по реализации государственной социальной политики"</t>
  </si>
  <si>
    <t>Информация о средней заработной плате работников по Указу Президента Российской Федерации от 7 мая 2012 года №597 "О мероприятиях по реализации государственной социальной политики"</t>
  </si>
  <si>
    <t>Средняя заработная плата</t>
  </si>
  <si>
    <t>январь - февраль</t>
  </si>
  <si>
    <t>февраль</t>
  </si>
  <si>
    <t>март</t>
  </si>
  <si>
    <t>январь - март</t>
  </si>
  <si>
    <t>апрель</t>
  </si>
  <si>
    <t>январь - апрель</t>
  </si>
  <si>
    <t>май</t>
  </si>
  <si>
    <t>январь - май</t>
  </si>
  <si>
    <t>июнь</t>
  </si>
  <si>
    <t>январь - июнь</t>
  </si>
  <si>
    <t>январь - июль</t>
  </si>
  <si>
    <t>июль</t>
  </si>
  <si>
    <t>август</t>
  </si>
  <si>
    <t>январь - август</t>
  </si>
  <si>
    <t>сентябрь</t>
  </si>
  <si>
    <t>январь - сентябрь</t>
  </si>
  <si>
    <t>октябрь</t>
  </si>
  <si>
    <t>январь - октябрь</t>
  </si>
  <si>
    <t>ноябрь</t>
  </si>
  <si>
    <t>январь - ноябрь</t>
  </si>
  <si>
    <t>декабрь</t>
  </si>
  <si>
    <t>январь - декабрь</t>
  </si>
  <si>
    <t>Средняя заработная плата за январь 2019 года</t>
  </si>
  <si>
    <t>за март</t>
  </si>
  <si>
    <t>3 месяца</t>
  </si>
  <si>
    <t>за апрель</t>
  </si>
  <si>
    <t>4 месяца</t>
  </si>
  <si>
    <t>5 месяца</t>
  </si>
  <si>
    <t>6 месяца</t>
  </si>
  <si>
    <t>внешние</t>
  </si>
  <si>
    <t>2023 год</t>
  </si>
  <si>
    <t>Средняя заработная плата за январь 2024 года</t>
  </si>
  <si>
    <t>2024 год</t>
  </si>
  <si>
    <t>индикатив на 31.08.24</t>
  </si>
  <si>
    <t>индикатив на 1.02.24</t>
  </si>
  <si>
    <t>отклонение</t>
  </si>
  <si>
    <t>в рублях</t>
  </si>
  <si>
    <t>в процентах</t>
  </si>
  <si>
    <t>Сравнение средней заработной платы 2023 г с 2024 г</t>
  </si>
  <si>
    <t>Сравнение средней заработной платы за период январь апрель 2024 к январь- август 2024</t>
  </si>
  <si>
    <t>Исполнение индикативных показателей</t>
  </si>
  <si>
    <t>индикатив</t>
  </si>
  <si>
    <t>превышение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</si>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</sst>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4" fontId="1" fillId="4" borderId="1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/>
    <xf numFmtId="10" fontId="1" fillId="0" borderId="1" xfId="0" applyNumberFormat="1" applyFont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2" fontId="1" fillId="0" borderId="1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7" zoomScaleSheetLayoutView="70" workbookViewId="0">
      <selection activeCell="E20" sqref="E20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5703125" style="26" customWidth="1"/>
    <col min="4" max="4" width="15.7109375" style="1" customWidth="1"/>
    <col min="5" max="5" width="20" style="1" customWidth="1"/>
    <col min="6" max="6" width="12" style="1" customWidth="1"/>
    <col min="7" max="7" width="10.140625" style="19" bestFit="1" customWidth="1"/>
    <col min="8" max="9" width="10.140625" style="1" bestFit="1" customWidth="1"/>
    <col min="10" max="10" width="11.5703125" style="1" customWidth="1"/>
    <col min="11" max="11" width="10.42578125" style="1" customWidth="1"/>
    <col min="12" max="13" width="10.140625" style="1" bestFit="1" customWidth="1"/>
    <col min="14" max="16384" width="9.140625" style="1"/>
  </cols>
  <sheetData>
    <row r="1" spans="1:13" ht="38.25" customHeight="1" x14ac:dyDescent="0.25">
      <c r="A1" s="43" t="s">
        <v>6</v>
      </c>
      <c r="B1" s="43"/>
      <c r="C1" s="44"/>
      <c r="D1" s="44"/>
      <c r="E1" s="44"/>
    </row>
    <row r="2" spans="1:13" ht="204.75" x14ac:dyDescent="0.25">
      <c r="A2" s="20" t="s">
        <v>0</v>
      </c>
      <c r="B2" s="3" t="s">
        <v>5</v>
      </c>
      <c r="C2" s="6"/>
      <c r="D2" s="6"/>
      <c r="E2" s="6"/>
    </row>
    <row r="3" spans="1:13" x14ac:dyDescent="0.25">
      <c r="A3" s="2" t="s">
        <v>1</v>
      </c>
      <c r="B3" s="5">
        <v>54112</v>
      </c>
      <c r="C3" s="7"/>
      <c r="D3" s="7"/>
      <c r="E3" s="7"/>
    </row>
    <row r="4" spans="1:13" x14ac:dyDescent="0.25">
      <c r="A4" s="2" t="s">
        <v>2</v>
      </c>
      <c r="B4" s="5">
        <v>27056</v>
      </c>
      <c r="C4" s="7"/>
      <c r="D4" s="7"/>
      <c r="E4" s="7"/>
    </row>
    <row r="5" spans="1:13" x14ac:dyDescent="0.25">
      <c r="A5" s="2" t="s">
        <v>3</v>
      </c>
      <c r="B5" s="5">
        <v>27056</v>
      </c>
      <c r="C5" s="7"/>
      <c r="D5" s="7"/>
      <c r="E5" s="7"/>
    </row>
    <row r="6" spans="1:13" x14ac:dyDescent="0.25">
      <c r="E6" s="8"/>
    </row>
    <row r="7" spans="1:13" x14ac:dyDescent="0.25">
      <c r="E7" s="8"/>
    </row>
    <row r="8" spans="1:13" ht="47.25" x14ac:dyDescent="0.25">
      <c r="A8" s="20" t="s">
        <v>0</v>
      </c>
      <c r="B8" s="3" t="s">
        <v>30</v>
      </c>
      <c r="C8" s="3" t="s">
        <v>9</v>
      </c>
      <c r="D8" s="3" t="s">
        <v>8</v>
      </c>
      <c r="E8" s="22"/>
      <c r="F8" s="2" t="s">
        <v>31</v>
      </c>
      <c r="G8" s="24" t="s">
        <v>32</v>
      </c>
      <c r="H8" s="2" t="s">
        <v>33</v>
      </c>
      <c r="I8" s="24" t="s">
        <v>34</v>
      </c>
      <c r="J8" s="2" t="s">
        <v>14</v>
      </c>
      <c r="K8" s="24" t="s">
        <v>35</v>
      </c>
      <c r="L8" s="2" t="s">
        <v>16</v>
      </c>
      <c r="M8" s="24" t="s">
        <v>36</v>
      </c>
    </row>
    <row r="9" spans="1:13" x14ac:dyDescent="0.25">
      <c r="A9" s="2" t="s">
        <v>1</v>
      </c>
      <c r="B9" s="5">
        <v>55454.01</v>
      </c>
      <c r="C9" s="5">
        <v>54544.26</v>
      </c>
      <c r="D9" s="5">
        <v>54999.14</v>
      </c>
      <c r="E9" s="23">
        <f>(B9+C9)/2</f>
        <v>54999.135000000002</v>
      </c>
      <c r="F9" s="24">
        <v>54512</v>
      </c>
      <c r="G9" s="24">
        <f>(B9+C9+F9)/3</f>
        <v>54836.756666666675</v>
      </c>
      <c r="H9" s="5">
        <v>59826.36</v>
      </c>
      <c r="I9" s="24">
        <f>(B9+C9+F9+H9)/4</f>
        <v>56084.157500000001</v>
      </c>
      <c r="J9" s="5">
        <v>59844.43</v>
      </c>
      <c r="K9" s="24">
        <f>(B9+C9+F9+H9+J9)/5</f>
        <v>56836.212</v>
      </c>
      <c r="L9" s="5">
        <v>54112</v>
      </c>
      <c r="M9" s="24">
        <f>(B9+C9+F9+H9+J9+L9)/6</f>
        <v>56382.176666666666</v>
      </c>
    </row>
    <row r="10" spans="1:13" x14ac:dyDescent="0.25">
      <c r="A10" s="2" t="s">
        <v>2</v>
      </c>
      <c r="B10" s="5">
        <v>27353.98</v>
      </c>
      <c r="C10" s="5">
        <v>28885.69</v>
      </c>
      <c r="D10" s="5">
        <v>28124.33</v>
      </c>
      <c r="E10" s="23">
        <f t="shared" ref="E10:E12" si="0">(B10+C10)/2</f>
        <v>28119.834999999999</v>
      </c>
      <c r="F10" s="24">
        <v>27256</v>
      </c>
      <c r="G10" s="24">
        <f t="shared" ref="G10:G12" si="1">(B10+C10+F10)/3</f>
        <v>27831.89</v>
      </c>
      <c r="H10" s="5">
        <v>27338.11</v>
      </c>
      <c r="I10" s="24">
        <f t="shared" ref="I10:I12" si="2">(B10+C10+F10+H10)/4</f>
        <v>27708.445</v>
      </c>
      <c r="J10" s="5">
        <v>30764.54</v>
      </c>
      <c r="K10" s="24">
        <f t="shared" ref="K10:K12" si="3">(B10+C10+F10+H10+J10)/5</f>
        <v>28319.664000000001</v>
      </c>
      <c r="L10" s="5">
        <v>27056</v>
      </c>
      <c r="M10" s="24">
        <f t="shared" ref="M10:M12" si="4">(B10+C10+F10+H10+J10+L10)/6</f>
        <v>28109.053333333333</v>
      </c>
    </row>
    <row r="11" spans="1:13" x14ac:dyDescent="0.25">
      <c r="A11" s="2" t="s">
        <v>3</v>
      </c>
      <c r="B11" s="5">
        <v>27940.26</v>
      </c>
      <c r="C11" s="5">
        <v>27737.24</v>
      </c>
      <c r="D11" s="5">
        <v>27838.1</v>
      </c>
      <c r="E11" s="23">
        <f t="shared" si="0"/>
        <v>27838.75</v>
      </c>
      <c r="F11" s="24">
        <v>27156</v>
      </c>
      <c r="G11" s="24">
        <f t="shared" si="1"/>
        <v>27611.166666666668</v>
      </c>
      <c r="H11" s="5">
        <v>27791.35</v>
      </c>
      <c r="I11" s="24">
        <f t="shared" si="2"/>
        <v>27656.212500000001</v>
      </c>
      <c r="J11" s="5">
        <v>27183.65</v>
      </c>
      <c r="K11" s="24">
        <f t="shared" si="3"/>
        <v>27561.7</v>
      </c>
      <c r="L11" s="5">
        <v>27056</v>
      </c>
      <c r="M11" s="24">
        <f t="shared" si="4"/>
        <v>27477.416666666668</v>
      </c>
    </row>
    <row r="12" spans="1:13" x14ac:dyDescent="0.25">
      <c r="A12" s="2" t="s">
        <v>4</v>
      </c>
      <c r="B12" s="5">
        <v>31448.28</v>
      </c>
      <c r="C12" s="5">
        <v>31632.57</v>
      </c>
      <c r="D12" s="5">
        <v>31540.83</v>
      </c>
      <c r="E12" s="23">
        <f t="shared" si="0"/>
        <v>31540.424999999999</v>
      </c>
      <c r="F12" s="24">
        <v>31242</v>
      </c>
      <c r="G12" s="24">
        <f t="shared" si="1"/>
        <v>31440.95</v>
      </c>
      <c r="H12" s="5">
        <v>31952.89</v>
      </c>
      <c r="I12" s="24">
        <f t="shared" si="2"/>
        <v>31568.935000000001</v>
      </c>
      <c r="J12" s="5">
        <v>34128.769999999997</v>
      </c>
      <c r="K12" s="24">
        <f t="shared" si="3"/>
        <v>32080.902000000002</v>
      </c>
      <c r="L12" s="5">
        <v>32080.9</v>
      </c>
      <c r="M12" s="24">
        <f t="shared" si="4"/>
        <v>32080.901666666668</v>
      </c>
    </row>
    <row r="13" spans="1:13" x14ac:dyDescent="0.25">
      <c r="E13" s="8"/>
    </row>
    <row r="14" spans="1:13" ht="47.25" x14ac:dyDescent="0.25">
      <c r="A14" s="21" t="s">
        <v>0</v>
      </c>
      <c r="B14" s="3" t="s">
        <v>30</v>
      </c>
      <c r="C14" s="3" t="s">
        <v>9</v>
      </c>
      <c r="D14" s="3" t="s">
        <v>8</v>
      </c>
      <c r="E14" s="22"/>
      <c r="F14" s="2" t="s">
        <v>31</v>
      </c>
      <c r="G14" s="24" t="s">
        <v>32</v>
      </c>
      <c r="I14" s="24" t="s">
        <v>34</v>
      </c>
    </row>
    <row r="15" spans="1:13" x14ac:dyDescent="0.25">
      <c r="A15" s="2" t="s">
        <v>1</v>
      </c>
      <c r="B15" s="5">
        <v>55454.01</v>
      </c>
      <c r="C15" s="5">
        <v>54544.26</v>
      </c>
      <c r="D15" s="5">
        <v>54999.14</v>
      </c>
      <c r="E15" s="23">
        <f>(B15+C15)/2</f>
        <v>54999.135000000002</v>
      </c>
      <c r="F15" s="5">
        <v>59646.81</v>
      </c>
      <c r="G15" s="24">
        <f>(B15+C15+F15)/3</f>
        <v>56548.360000000008</v>
      </c>
      <c r="I15" s="24">
        <v>54655.57</v>
      </c>
    </row>
    <row r="16" spans="1:13" x14ac:dyDescent="0.25">
      <c r="A16" s="2" t="s">
        <v>2</v>
      </c>
      <c r="B16" s="5">
        <v>27353.98</v>
      </c>
      <c r="C16" s="5">
        <v>28885.69</v>
      </c>
      <c r="D16" s="5">
        <v>28124.33</v>
      </c>
      <c r="E16" s="23">
        <f t="shared" ref="E16:E18" si="5">(B16+C16)/2</f>
        <v>28119.834999999999</v>
      </c>
      <c r="F16" s="5">
        <v>27689.1</v>
      </c>
      <c r="G16" s="24">
        <f t="shared" ref="G16:G18" si="6">(B16+C16+F16)/3</f>
        <v>27976.256666666664</v>
      </c>
      <c r="I16" s="24">
        <v>27637.919999999998</v>
      </c>
    </row>
    <row r="17" spans="1:9" x14ac:dyDescent="0.25">
      <c r="A17" s="2" t="s">
        <v>3</v>
      </c>
      <c r="B17" s="5">
        <v>27940.26</v>
      </c>
      <c r="C17" s="5">
        <v>27737.24</v>
      </c>
      <c r="D17" s="5">
        <v>27838.1</v>
      </c>
      <c r="E17" s="23">
        <f t="shared" si="5"/>
        <v>27838.75</v>
      </c>
      <c r="F17" s="5">
        <v>27156.2</v>
      </c>
      <c r="G17" s="24">
        <f t="shared" si="6"/>
        <v>27611.233333333334</v>
      </c>
      <c r="I17" s="24">
        <v>27714.83</v>
      </c>
    </row>
    <row r="18" spans="1:9" x14ac:dyDescent="0.25">
      <c r="A18" s="2" t="s">
        <v>4</v>
      </c>
      <c r="B18" s="5">
        <v>31448.28</v>
      </c>
      <c r="C18" s="5">
        <v>31632.57</v>
      </c>
      <c r="D18" s="5">
        <v>31540.83</v>
      </c>
      <c r="E18" s="23">
        <f t="shared" si="5"/>
        <v>31540.424999999999</v>
      </c>
      <c r="F18" s="5">
        <v>31242.5</v>
      </c>
      <c r="G18" s="24">
        <f t="shared" si="6"/>
        <v>31441.116666666669</v>
      </c>
      <c r="I18" s="24">
        <v>31818.84</v>
      </c>
    </row>
    <row r="22" spans="1:9" x14ac:dyDescent="0.25">
      <c r="A22" s="5">
        <v>56440</v>
      </c>
      <c r="B22" s="1">
        <v>236</v>
      </c>
      <c r="C22" s="27">
        <f>A22*B22*12</f>
        <v>159838080</v>
      </c>
    </row>
    <row r="23" spans="1:9" x14ac:dyDescent="0.25">
      <c r="A23" s="5">
        <v>28220</v>
      </c>
      <c r="B23" s="1">
        <v>675</v>
      </c>
      <c r="C23" s="27">
        <f t="shared" ref="C23:C25" si="7">A23*B23*12</f>
        <v>228582000</v>
      </c>
    </row>
    <row r="24" spans="1:9" x14ac:dyDescent="0.25">
      <c r="A24" s="5">
        <v>28220</v>
      </c>
      <c r="B24" s="1">
        <v>158</v>
      </c>
      <c r="C24" s="27">
        <f t="shared" si="7"/>
        <v>53505120</v>
      </c>
    </row>
    <row r="25" spans="1:9" x14ac:dyDescent="0.25">
      <c r="A25" s="1">
        <v>23600</v>
      </c>
      <c r="B25" s="1">
        <v>302</v>
      </c>
      <c r="C25" s="27">
        <f t="shared" si="7"/>
        <v>85526400</v>
      </c>
    </row>
    <row r="26" spans="1:9" x14ac:dyDescent="0.25">
      <c r="C26" s="27">
        <f>SUM(C22:C25)</f>
        <v>527451600</v>
      </c>
    </row>
    <row r="27" spans="1:9" x14ac:dyDescent="0.25">
      <c r="B27" s="1" t="s">
        <v>37</v>
      </c>
      <c r="C27" s="27">
        <v>20000000</v>
      </c>
    </row>
    <row r="28" spans="1:9" x14ac:dyDescent="0.25">
      <c r="C28" s="27">
        <f>C26+C27</f>
        <v>547451600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SheetLayoutView="70" workbookViewId="0">
      <selection activeCell="F19" sqref="F19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16384" width="9.140625" style="1"/>
  </cols>
  <sheetData>
    <row r="1" spans="1:5" ht="38.25" customHeight="1" x14ac:dyDescent="0.25">
      <c r="A1" s="43" t="s">
        <v>6</v>
      </c>
      <c r="B1" s="43"/>
      <c r="C1" s="44"/>
      <c r="D1" s="44"/>
      <c r="E1" s="44"/>
    </row>
    <row r="2" spans="1:5" ht="204.75" x14ac:dyDescent="0.25">
      <c r="A2" s="15" t="s">
        <v>0</v>
      </c>
      <c r="B2" s="3" t="s">
        <v>5</v>
      </c>
      <c r="C2" s="6"/>
      <c r="D2" s="6"/>
      <c r="E2" s="6"/>
    </row>
    <row r="3" spans="1:5" x14ac:dyDescent="0.25">
      <c r="A3" s="2" t="s">
        <v>1</v>
      </c>
      <c r="B3" s="29">
        <f>41416.3+41416.3</f>
        <v>82832.600000000006</v>
      </c>
      <c r="C3" s="7"/>
      <c r="D3" s="7"/>
      <c r="E3" s="7"/>
    </row>
    <row r="4" spans="1:5" x14ac:dyDescent="0.25">
      <c r="A4" s="2" t="s">
        <v>2</v>
      </c>
      <c r="B4" s="29">
        <v>41416.300000000003</v>
      </c>
      <c r="C4" s="7"/>
      <c r="D4" s="7"/>
      <c r="E4" s="7"/>
    </row>
    <row r="5" spans="1:5" x14ac:dyDescent="0.25">
      <c r="A5" s="2" t="s">
        <v>3</v>
      </c>
      <c r="B5" s="29">
        <v>41416.300000000003</v>
      </c>
      <c r="C5" s="7"/>
      <c r="D5" s="7"/>
      <c r="E5" s="7"/>
    </row>
    <row r="6" spans="1:5" x14ac:dyDescent="0.25">
      <c r="E6" s="8"/>
    </row>
    <row r="7" spans="1:5" x14ac:dyDescent="0.25">
      <c r="A7" s="48" t="s">
        <v>0</v>
      </c>
      <c r="B7" s="45" t="s">
        <v>7</v>
      </c>
      <c r="C7" s="45"/>
      <c r="D7" s="45"/>
      <c r="E7" s="45"/>
    </row>
    <row r="8" spans="1:5" x14ac:dyDescent="0.25">
      <c r="A8" s="48"/>
      <c r="B8" s="46" t="s">
        <v>38</v>
      </c>
      <c r="C8" s="47"/>
      <c r="D8" s="46" t="s">
        <v>40</v>
      </c>
      <c r="E8" s="47"/>
    </row>
    <row r="9" spans="1:5" x14ac:dyDescent="0.25">
      <c r="A9" s="48"/>
      <c r="B9" s="3" t="s">
        <v>22</v>
      </c>
      <c r="C9" s="3" t="s">
        <v>23</v>
      </c>
      <c r="D9" s="39" t="s">
        <v>22</v>
      </c>
      <c r="E9" s="39" t="s">
        <v>23</v>
      </c>
    </row>
    <row r="10" spans="1:5" x14ac:dyDescent="0.25">
      <c r="A10" s="2" t="s">
        <v>1</v>
      </c>
      <c r="B10" s="5">
        <v>96114.36</v>
      </c>
      <c r="C10" s="5">
        <v>81565.55</v>
      </c>
      <c r="D10" s="5">
        <v>84306.45</v>
      </c>
      <c r="E10" s="5">
        <v>88952.58</v>
      </c>
    </row>
    <row r="11" spans="1:5" x14ac:dyDescent="0.25">
      <c r="A11" s="2" t="s">
        <v>2</v>
      </c>
      <c r="B11" s="5">
        <v>40422.080000000002</v>
      </c>
      <c r="C11" s="5">
        <v>38705.199999999997</v>
      </c>
      <c r="D11" s="5">
        <v>47464.03</v>
      </c>
      <c r="E11" s="5">
        <v>46211.89</v>
      </c>
    </row>
    <row r="12" spans="1:5" x14ac:dyDescent="0.25">
      <c r="A12" s="2" t="s">
        <v>3</v>
      </c>
      <c r="B12" s="5">
        <v>39453.46</v>
      </c>
      <c r="C12" s="5">
        <v>36951.33</v>
      </c>
      <c r="D12" s="5">
        <v>52187.199999999997</v>
      </c>
      <c r="E12" s="5">
        <v>41434.25</v>
      </c>
    </row>
    <row r="13" spans="1:5" x14ac:dyDescent="0.25">
      <c r="A13" s="2" t="s">
        <v>4</v>
      </c>
      <c r="B13" s="5">
        <v>51256.44</v>
      </c>
      <c r="C13" s="5">
        <v>46149.01</v>
      </c>
      <c r="D13" s="5">
        <v>53526.48</v>
      </c>
      <c r="E13" s="5">
        <v>52580.69</v>
      </c>
    </row>
    <row r="14" spans="1:5" x14ac:dyDescent="0.25">
      <c r="E14" s="8"/>
    </row>
    <row r="15" spans="1:5" x14ac:dyDescent="0.25">
      <c r="E15" s="8"/>
    </row>
  </sheetData>
  <mergeCells count="5">
    <mergeCell ref="A1:E1"/>
    <mergeCell ref="A7:A9"/>
    <mergeCell ref="B7:E7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SheetLayoutView="70" workbookViewId="0">
      <selection activeCell="B3" sqref="B3:B5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6" width="10.5703125" style="1" customWidth="1"/>
    <col min="7" max="16384" width="9.140625" style="1"/>
  </cols>
  <sheetData>
    <row r="1" spans="1:6" ht="38.25" customHeight="1" x14ac:dyDescent="0.25">
      <c r="A1" s="43" t="s">
        <v>6</v>
      </c>
      <c r="B1" s="43"/>
      <c r="C1" s="44"/>
      <c r="D1" s="44"/>
      <c r="E1" s="44"/>
    </row>
    <row r="2" spans="1:6" ht="204.75" x14ac:dyDescent="0.25">
      <c r="A2" s="16" t="s">
        <v>0</v>
      </c>
      <c r="B2" s="3" t="s">
        <v>5</v>
      </c>
      <c r="C2" s="6"/>
      <c r="D2" s="6"/>
      <c r="E2" s="6"/>
    </row>
    <row r="3" spans="1:6" x14ac:dyDescent="0.25">
      <c r="A3" s="2" t="s">
        <v>1</v>
      </c>
      <c r="B3" s="29">
        <f>42510+42510</f>
        <v>85020</v>
      </c>
      <c r="C3" s="7"/>
      <c r="D3" s="7"/>
      <c r="E3" s="7"/>
    </row>
    <row r="4" spans="1:6" x14ac:dyDescent="0.25">
      <c r="A4" s="2" t="s">
        <v>2</v>
      </c>
      <c r="B4" s="29">
        <v>42510</v>
      </c>
      <c r="C4" s="7"/>
      <c r="D4" s="7"/>
      <c r="E4" s="7"/>
    </row>
    <row r="5" spans="1:6" x14ac:dyDescent="0.25">
      <c r="A5" s="2" t="s">
        <v>3</v>
      </c>
      <c r="B5" s="29">
        <v>42510</v>
      </c>
      <c r="C5" s="7"/>
      <c r="D5" s="7"/>
      <c r="E5" s="7"/>
    </row>
    <row r="6" spans="1:6" x14ac:dyDescent="0.25">
      <c r="E6" s="8"/>
    </row>
    <row r="7" spans="1:6" x14ac:dyDescent="0.25">
      <c r="A7" s="48" t="s">
        <v>0</v>
      </c>
      <c r="B7" s="45" t="s">
        <v>7</v>
      </c>
      <c r="C7" s="45"/>
      <c r="D7" s="45"/>
      <c r="E7" s="45"/>
    </row>
    <row r="8" spans="1:6" x14ac:dyDescent="0.25">
      <c r="A8" s="48"/>
      <c r="B8" s="46" t="s">
        <v>38</v>
      </c>
      <c r="C8" s="47"/>
      <c r="D8" s="46" t="s">
        <v>40</v>
      </c>
      <c r="E8" s="47"/>
      <c r="F8" s="1" t="s">
        <v>50</v>
      </c>
    </row>
    <row r="9" spans="1:6" x14ac:dyDescent="0.25">
      <c r="A9" s="48"/>
      <c r="B9" s="3" t="s">
        <v>24</v>
      </c>
      <c r="C9" s="3" t="s">
        <v>25</v>
      </c>
      <c r="D9" s="3" t="str">
        <f>B9</f>
        <v>октябрь</v>
      </c>
      <c r="E9" s="3" t="str">
        <f>C9</f>
        <v>январь - октябрь</v>
      </c>
      <c r="F9" s="2"/>
    </row>
    <row r="10" spans="1:6" x14ac:dyDescent="0.25">
      <c r="A10" s="2" t="s">
        <v>1</v>
      </c>
      <c r="B10" s="5">
        <v>85445.95</v>
      </c>
      <c r="C10" s="5">
        <v>82049.14</v>
      </c>
      <c r="D10" s="5">
        <v>93033.44</v>
      </c>
      <c r="E10" s="5">
        <v>89278.93</v>
      </c>
      <c r="F10" s="24">
        <f>E10-B3</f>
        <v>4258.929999999993</v>
      </c>
    </row>
    <row r="11" spans="1:6" x14ac:dyDescent="0.25">
      <c r="A11" s="2" t="s">
        <v>2</v>
      </c>
      <c r="B11" s="5">
        <v>38822.449999999997</v>
      </c>
      <c r="C11" s="5">
        <v>38734.910000000003</v>
      </c>
      <c r="D11" s="5">
        <v>47830.02</v>
      </c>
      <c r="E11" s="5">
        <v>46398.33</v>
      </c>
      <c r="F11" s="24">
        <f t="shared" ref="F11:F12" si="0">E11-B4</f>
        <v>3888.3300000000017</v>
      </c>
    </row>
    <row r="12" spans="1:6" x14ac:dyDescent="0.25">
      <c r="A12" s="2" t="s">
        <v>3</v>
      </c>
      <c r="B12" s="5">
        <v>37124.400000000001</v>
      </c>
      <c r="C12" s="5">
        <v>36900.370000000003</v>
      </c>
      <c r="D12" s="5">
        <v>54110.48</v>
      </c>
      <c r="E12" s="5">
        <v>42580.97</v>
      </c>
      <c r="F12" s="24">
        <f t="shared" si="0"/>
        <v>70.970000000001164</v>
      </c>
    </row>
    <row r="13" spans="1:6" x14ac:dyDescent="0.25">
      <c r="A13" s="2" t="s">
        <v>4</v>
      </c>
      <c r="B13" s="5">
        <v>46693.120000000003</v>
      </c>
      <c r="C13" s="5">
        <v>46189.34</v>
      </c>
      <c r="D13" s="5">
        <v>33577.97</v>
      </c>
      <c r="E13" s="5">
        <v>52922.66</v>
      </c>
      <c r="F13" s="24"/>
    </row>
    <row r="14" spans="1:6" x14ac:dyDescent="0.25">
      <c r="E14" s="8"/>
    </row>
    <row r="15" spans="1:6" x14ac:dyDescent="0.25">
      <c r="E15" s="8"/>
    </row>
  </sheetData>
  <mergeCells count="5">
    <mergeCell ref="A1:E1"/>
    <mergeCell ref="A7:A9"/>
    <mergeCell ref="B7:E7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SheetLayoutView="70" workbookViewId="0">
      <selection activeCell="E12" sqref="E12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16384" width="9.140625" style="1"/>
  </cols>
  <sheetData>
    <row r="1" spans="1:6" ht="38.25" customHeight="1" x14ac:dyDescent="0.25">
      <c r="A1" s="43" t="s">
        <v>6</v>
      </c>
      <c r="B1" s="43"/>
      <c r="C1" s="44"/>
      <c r="D1" s="44"/>
      <c r="E1" s="44"/>
    </row>
    <row r="2" spans="1:6" ht="204.75" x14ac:dyDescent="0.25">
      <c r="A2" s="17" t="s">
        <v>0</v>
      </c>
      <c r="B2" s="3" t="s">
        <v>5</v>
      </c>
      <c r="C2" s="6"/>
      <c r="D2" s="6"/>
      <c r="E2" s="6"/>
    </row>
    <row r="3" spans="1:6" x14ac:dyDescent="0.25">
      <c r="A3" s="2" t="s">
        <v>1</v>
      </c>
      <c r="B3" s="29">
        <f>42510+42510</f>
        <v>85020</v>
      </c>
      <c r="C3" s="7"/>
      <c r="D3" s="7"/>
      <c r="E3" s="7"/>
    </row>
    <row r="4" spans="1:6" x14ac:dyDescent="0.25">
      <c r="A4" s="2" t="s">
        <v>2</v>
      </c>
      <c r="B4" s="29">
        <v>42510</v>
      </c>
      <c r="C4" s="7"/>
      <c r="D4" s="7"/>
      <c r="E4" s="7"/>
    </row>
    <row r="5" spans="1:6" x14ac:dyDescent="0.25">
      <c r="A5" s="2" t="s">
        <v>3</v>
      </c>
      <c r="B5" s="29">
        <v>42510</v>
      </c>
      <c r="C5" s="7"/>
      <c r="D5" s="7"/>
      <c r="E5" s="7"/>
    </row>
    <row r="6" spans="1:6" x14ac:dyDescent="0.25">
      <c r="E6" s="8"/>
    </row>
    <row r="7" spans="1:6" x14ac:dyDescent="0.25">
      <c r="A7" s="48" t="s">
        <v>0</v>
      </c>
      <c r="B7" s="45" t="s">
        <v>7</v>
      </c>
      <c r="C7" s="45"/>
      <c r="D7" s="45"/>
      <c r="E7" s="45"/>
    </row>
    <row r="8" spans="1:6" x14ac:dyDescent="0.25">
      <c r="A8" s="48"/>
      <c r="B8" s="46" t="s">
        <v>38</v>
      </c>
      <c r="C8" s="47"/>
      <c r="D8" s="46" t="s">
        <v>40</v>
      </c>
      <c r="E8" s="47"/>
    </row>
    <row r="9" spans="1:6" x14ac:dyDescent="0.25">
      <c r="A9" s="48"/>
      <c r="B9" s="3" t="s">
        <v>26</v>
      </c>
      <c r="C9" s="3" t="s">
        <v>27</v>
      </c>
      <c r="D9" s="3" t="str">
        <f>B9</f>
        <v>ноябрь</v>
      </c>
      <c r="E9" s="3" t="str">
        <f>C9</f>
        <v>январь - ноябрь</v>
      </c>
    </row>
    <row r="10" spans="1:6" x14ac:dyDescent="0.25">
      <c r="A10" s="2" t="s">
        <v>1</v>
      </c>
      <c r="B10" s="5">
        <v>90965.33</v>
      </c>
      <c r="C10" s="5">
        <v>82736.160000000003</v>
      </c>
      <c r="D10" s="5">
        <v>92031.42</v>
      </c>
      <c r="E10" s="5">
        <v>89588.85</v>
      </c>
      <c r="F10" s="19"/>
    </row>
    <row r="11" spans="1:6" x14ac:dyDescent="0.25">
      <c r="A11" s="2" t="s">
        <v>2</v>
      </c>
      <c r="B11" s="5">
        <v>42761.71</v>
      </c>
      <c r="C11" s="5">
        <v>39137.71</v>
      </c>
      <c r="D11" s="5">
        <v>51259.35</v>
      </c>
      <c r="E11" s="5">
        <v>46807.37</v>
      </c>
      <c r="F11" s="19"/>
    </row>
    <row r="12" spans="1:6" x14ac:dyDescent="0.25">
      <c r="A12" s="2" t="s">
        <v>3</v>
      </c>
      <c r="B12" s="5">
        <v>40982.769999999997</v>
      </c>
      <c r="C12" s="5">
        <v>37317.56</v>
      </c>
      <c r="D12" s="5">
        <v>45770.720000000001</v>
      </c>
      <c r="E12" s="5">
        <v>42734.7</v>
      </c>
      <c r="F12" s="19"/>
    </row>
    <row r="13" spans="1:6" x14ac:dyDescent="0.25">
      <c r="A13" s="2" t="s">
        <v>4</v>
      </c>
      <c r="B13" s="5">
        <v>50463.88</v>
      </c>
      <c r="C13" s="5">
        <v>46602.68</v>
      </c>
      <c r="D13" s="5">
        <v>56536.09</v>
      </c>
      <c r="E13" s="5">
        <v>53255.58</v>
      </c>
    </row>
    <row r="14" spans="1:6" x14ac:dyDescent="0.25">
      <c r="E14" s="8"/>
    </row>
    <row r="15" spans="1:6" x14ac:dyDescent="0.25">
      <c r="E15" s="8"/>
    </row>
  </sheetData>
  <mergeCells count="5">
    <mergeCell ref="A1:E1"/>
    <mergeCell ref="A7:A9"/>
    <mergeCell ref="B7:E7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SheetLayoutView="70" workbookViewId="0">
      <selection activeCell="D10" sqref="D10:D12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16384" width="9.140625" style="1"/>
  </cols>
  <sheetData>
    <row r="1" spans="1:6" ht="38.25" customHeight="1" x14ac:dyDescent="0.25">
      <c r="A1" s="43" t="s">
        <v>6</v>
      </c>
      <c r="B1" s="43"/>
      <c r="C1" s="44"/>
      <c r="D1" s="44"/>
      <c r="E1" s="44"/>
    </row>
    <row r="2" spans="1:6" ht="204.75" x14ac:dyDescent="0.25">
      <c r="A2" s="18" t="s">
        <v>0</v>
      </c>
      <c r="B2" s="3" t="s">
        <v>5</v>
      </c>
      <c r="C2" s="6"/>
      <c r="D2" s="6"/>
      <c r="E2" s="6"/>
    </row>
    <row r="3" spans="1:6" x14ac:dyDescent="0.25">
      <c r="A3" s="2" t="s">
        <v>1</v>
      </c>
      <c r="B3" s="29">
        <f>42984+42984</f>
        <v>85968</v>
      </c>
      <c r="C3" s="40"/>
      <c r="D3" s="7"/>
      <c r="E3" s="7"/>
    </row>
    <row r="4" spans="1:6" x14ac:dyDescent="0.25">
      <c r="A4" s="2" t="s">
        <v>2</v>
      </c>
      <c r="B4" s="29">
        <v>42984</v>
      </c>
      <c r="C4" s="40"/>
      <c r="D4" s="7"/>
      <c r="E4" s="7"/>
    </row>
    <row r="5" spans="1:6" x14ac:dyDescent="0.25">
      <c r="A5" s="2" t="s">
        <v>3</v>
      </c>
      <c r="B5" s="29">
        <v>42984</v>
      </c>
      <c r="C5" s="40"/>
      <c r="D5" s="7"/>
      <c r="E5" s="7"/>
    </row>
    <row r="6" spans="1:6" x14ac:dyDescent="0.25">
      <c r="E6" s="8"/>
    </row>
    <row r="7" spans="1:6" x14ac:dyDescent="0.25">
      <c r="A7" s="48" t="s">
        <v>0</v>
      </c>
      <c r="B7" s="45" t="s">
        <v>7</v>
      </c>
      <c r="C7" s="45"/>
      <c r="D7" s="45"/>
      <c r="E7" s="45"/>
    </row>
    <row r="8" spans="1:6" x14ac:dyDescent="0.25">
      <c r="A8" s="48"/>
      <c r="B8" s="46" t="s">
        <v>38</v>
      </c>
      <c r="C8" s="47"/>
      <c r="D8" s="46" t="s">
        <v>40</v>
      </c>
      <c r="E8" s="47"/>
    </row>
    <row r="9" spans="1:6" x14ac:dyDescent="0.25">
      <c r="A9" s="48"/>
      <c r="B9" s="3" t="s">
        <v>28</v>
      </c>
      <c r="C9" s="3" t="s">
        <v>29</v>
      </c>
      <c r="D9" s="3" t="str">
        <f>B9</f>
        <v>декабрь</v>
      </c>
      <c r="E9" s="3" t="str">
        <f>C9</f>
        <v>январь - декабрь</v>
      </c>
    </row>
    <row r="10" spans="1:6" x14ac:dyDescent="0.25">
      <c r="A10" s="2" t="s">
        <v>1</v>
      </c>
      <c r="B10" s="5">
        <v>136270.92000000001</v>
      </c>
      <c r="C10" s="5">
        <v>87281.82</v>
      </c>
      <c r="D10" s="5">
        <v>138123.43</v>
      </c>
      <c r="E10" s="5">
        <v>93761.17</v>
      </c>
      <c r="F10" s="19"/>
    </row>
    <row r="11" spans="1:6" x14ac:dyDescent="0.25">
      <c r="A11" s="2" t="s">
        <v>2</v>
      </c>
      <c r="B11" s="5">
        <v>49742.28</v>
      </c>
      <c r="C11" s="5">
        <v>39989.089999999997</v>
      </c>
      <c r="D11" s="5">
        <v>78879.990000000005</v>
      </c>
      <c r="E11" s="5">
        <v>49401.09</v>
      </c>
      <c r="F11" s="19"/>
    </row>
    <row r="12" spans="1:6" x14ac:dyDescent="0.25">
      <c r="A12" s="2" t="s">
        <v>3</v>
      </c>
      <c r="B12" s="5">
        <v>38570.5</v>
      </c>
      <c r="C12" s="5">
        <v>37434.78</v>
      </c>
      <c r="D12" s="5">
        <v>50784.24</v>
      </c>
      <c r="E12" s="5">
        <v>43293.54</v>
      </c>
      <c r="F12" s="19"/>
    </row>
    <row r="13" spans="1:6" x14ac:dyDescent="0.25">
      <c r="A13" s="2" t="s">
        <v>4</v>
      </c>
      <c r="B13" s="5">
        <v>64780.4</v>
      </c>
      <c r="C13" s="5">
        <v>48104.91</v>
      </c>
      <c r="D13" s="5">
        <v>81841.240000000005</v>
      </c>
      <c r="E13" s="5">
        <v>55568.94</v>
      </c>
    </row>
    <row r="14" spans="1:6" x14ac:dyDescent="0.25">
      <c r="E14" s="8"/>
    </row>
    <row r="15" spans="1:6" x14ac:dyDescent="0.25">
      <c r="E15" s="8"/>
    </row>
  </sheetData>
  <mergeCells count="5">
    <mergeCell ref="A1:E1"/>
    <mergeCell ref="A7:A9"/>
    <mergeCell ref="B7:E7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SheetLayoutView="70" workbookViewId="0">
      <selection activeCell="G24" sqref="G24"/>
    </sheetView>
  </sheetViews>
  <sheetFormatPr defaultRowHeight="15.75" x14ac:dyDescent="0.25"/>
  <cols>
    <col min="1" max="1" width="34.7109375" style="1" bestFit="1" customWidth="1"/>
    <col min="2" max="2" width="17.140625" style="1" customWidth="1"/>
    <col min="3" max="3" width="16.140625" style="1" customWidth="1"/>
    <col min="4" max="4" width="15.140625" style="1" customWidth="1"/>
    <col min="5" max="5" width="15.42578125" style="1" customWidth="1"/>
    <col min="6" max="6" width="14.140625" style="1" customWidth="1"/>
    <col min="7" max="7" width="11.85546875" style="1" customWidth="1"/>
    <col min="8" max="8" width="20" style="1" customWidth="1"/>
    <col min="9" max="16384" width="9.140625" style="1"/>
  </cols>
  <sheetData>
    <row r="1" spans="1:9" ht="38.25" customHeight="1" x14ac:dyDescent="0.25">
      <c r="A1" s="43" t="s">
        <v>6</v>
      </c>
      <c r="B1" s="43"/>
      <c r="C1" s="44"/>
      <c r="D1" s="44"/>
      <c r="E1" s="44"/>
      <c r="F1" s="31"/>
      <c r="H1" s="31"/>
    </row>
    <row r="2" spans="1:9" ht="31.5" x14ac:dyDescent="0.25">
      <c r="A2" s="32" t="s">
        <v>0</v>
      </c>
      <c r="B2" s="3" t="s">
        <v>42</v>
      </c>
      <c r="C2" s="3" t="s">
        <v>41</v>
      </c>
      <c r="D2" s="22" t="s">
        <v>43</v>
      </c>
      <c r="E2" s="6"/>
      <c r="F2" s="6"/>
      <c r="H2" s="6"/>
    </row>
    <row r="3" spans="1:9" x14ac:dyDescent="0.25">
      <c r="A3" s="2" t="s">
        <v>1</v>
      </c>
      <c r="B3" s="5">
        <f>38396.7+38396.7</f>
        <v>76793.399999999994</v>
      </c>
      <c r="C3" s="28">
        <f>40758+40758</f>
        <v>81516</v>
      </c>
      <c r="D3" s="23">
        <f>C3-B3</f>
        <v>4722.6000000000058</v>
      </c>
      <c r="E3" s="7"/>
      <c r="F3" s="7"/>
      <c r="H3" s="7"/>
    </row>
    <row r="4" spans="1:9" x14ac:dyDescent="0.25">
      <c r="A4" s="2" t="s">
        <v>2</v>
      </c>
      <c r="B4" s="5">
        <v>38396.699999999997</v>
      </c>
      <c r="C4" s="28">
        <v>40758</v>
      </c>
      <c r="D4" s="23">
        <f t="shared" ref="D4:D5" si="0">C4-B4</f>
        <v>2361.3000000000029</v>
      </c>
      <c r="E4" s="7"/>
      <c r="F4" s="7"/>
      <c r="H4" s="7"/>
    </row>
    <row r="5" spans="1:9" x14ac:dyDescent="0.25">
      <c r="A5" s="2" t="s">
        <v>3</v>
      </c>
      <c r="B5" s="5">
        <v>38396.699999999997</v>
      </c>
      <c r="C5" s="28">
        <v>40758</v>
      </c>
      <c r="D5" s="23">
        <f t="shared" si="0"/>
        <v>2361.3000000000029</v>
      </c>
      <c r="E5" s="7"/>
      <c r="F5" s="7"/>
      <c r="H5" s="7"/>
    </row>
    <row r="6" spans="1:9" x14ac:dyDescent="0.25">
      <c r="E6" s="8"/>
      <c r="F6" s="8"/>
      <c r="H6" s="8"/>
    </row>
    <row r="7" spans="1:9" x14ac:dyDescent="0.25">
      <c r="A7" s="37"/>
      <c r="B7" s="37"/>
      <c r="C7" s="37" t="s">
        <v>46</v>
      </c>
      <c r="D7" s="37"/>
      <c r="E7" s="38"/>
      <c r="F7" s="38"/>
      <c r="G7" s="37"/>
      <c r="H7" s="38"/>
      <c r="I7" s="37"/>
    </row>
    <row r="8" spans="1:9" x14ac:dyDescent="0.25">
      <c r="A8" s="48" t="s">
        <v>0</v>
      </c>
      <c r="B8" s="45" t="s">
        <v>7</v>
      </c>
      <c r="C8" s="45"/>
      <c r="D8" s="45"/>
      <c r="E8" s="45"/>
      <c r="F8" s="33"/>
      <c r="H8" s="33"/>
    </row>
    <row r="9" spans="1:9" x14ac:dyDescent="0.25">
      <c r="A9" s="48"/>
      <c r="B9" s="49" t="s">
        <v>38</v>
      </c>
      <c r="C9" s="50"/>
      <c r="D9" s="49" t="s">
        <v>40</v>
      </c>
      <c r="E9" s="50"/>
      <c r="F9" s="51" t="s">
        <v>43</v>
      </c>
      <c r="G9" s="51"/>
      <c r="H9" s="51"/>
      <c r="I9" s="51"/>
    </row>
    <row r="10" spans="1:9" ht="31.5" x14ac:dyDescent="0.25">
      <c r="A10" s="48"/>
      <c r="B10" s="3" t="s">
        <v>20</v>
      </c>
      <c r="C10" s="3" t="s">
        <v>21</v>
      </c>
      <c r="D10" s="3" t="s">
        <v>20</v>
      </c>
      <c r="E10" s="3" t="s">
        <v>21</v>
      </c>
      <c r="F10" s="52" t="s">
        <v>20</v>
      </c>
      <c r="G10" s="52"/>
      <c r="H10" s="52" t="s">
        <v>21</v>
      </c>
      <c r="I10" s="52"/>
    </row>
    <row r="11" spans="1:9" ht="47.25" x14ac:dyDescent="0.25">
      <c r="A11" s="32"/>
      <c r="B11" s="3"/>
      <c r="C11" s="3"/>
      <c r="D11" s="3"/>
      <c r="E11" s="3"/>
      <c r="F11" s="34" t="s">
        <v>44</v>
      </c>
      <c r="G11" s="34" t="s">
        <v>45</v>
      </c>
      <c r="H11" s="34" t="s">
        <v>44</v>
      </c>
      <c r="I11" s="34" t="s">
        <v>45</v>
      </c>
    </row>
    <row r="12" spans="1:9" x14ac:dyDescent="0.25">
      <c r="A12" s="2" t="s">
        <v>1</v>
      </c>
      <c r="B12" s="5">
        <v>90564.69</v>
      </c>
      <c r="C12" s="5">
        <v>79746.880000000005</v>
      </c>
      <c r="D12" s="5">
        <v>98271.13</v>
      </c>
      <c r="E12" s="5">
        <v>89055.51</v>
      </c>
      <c r="F12" s="5">
        <f>D12-B12</f>
        <v>7706.4400000000023</v>
      </c>
      <c r="G12" s="35">
        <f>100%-B12/D12</f>
        <v>7.8420183018145795E-2</v>
      </c>
      <c r="H12" s="5">
        <f>E12-C12</f>
        <v>9308.6299999999901</v>
      </c>
      <c r="I12" s="35">
        <f>100%-C12/E12</f>
        <v>0.10452615452991054</v>
      </c>
    </row>
    <row r="13" spans="1:9" x14ac:dyDescent="0.25">
      <c r="A13" s="2" t="s">
        <v>2</v>
      </c>
      <c r="B13" s="5">
        <v>38777.730000000003</v>
      </c>
      <c r="C13" s="5">
        <v>38477.89</v>
      </c>
      <c r="D13" s="5">
        <v>49129.85</v>
      </c>
      <c r="E13" s="5">
        <v>46045.25</v>
      </c>
      <c r="F13" s="5">
        <f t="shared" ref="F13:F15" si="1">D13-B13</f>
        <v>10352.119999999995</v>
      </c>
      <c r="G13" s="35">
        <f t="shared" ref="G13:G15" si="2">100%-B13/D13</f>
        <v>0.21070937525760802</v>
      </c>
      <c r="H13" s="5">
        <f t="shared" ref="H13:H15" si="3">E13-C13</f>
        <v>7567.3600000000006</v>
      </c>
      <c r="I13" s="35">
        <f t="shared" ref="I13:I15" si="4">100%-C13/E13</f>
        <v>0.16434615948442022</v>
      </c>
    </row>
    <row r="14" spans="1:9" x14ac:dyDescent="0.25">
      <c r="A14" s="2" t="s">
        <v>3</v>
      </c>
      <c r="B14" s="5">
        <v>36353.81</v>
      </c>
      <c r="C14" s="5">
        <v>36475.300000000003</v>
      </c>
      <c r="D14" s="5">
        <v>41936.42</v>
      </c>
      <c r="E14" s="5">
        <v>40033.19</v>
      </c>
      <c r="F14" s="5">
        <f t="shared" si="1"/>
        <v>5582.6100000000006</v>
      </c>
      <c r="G14" s="35">
        <f t="shared" si="2"/>
        <v>0.13312080525710113</v>
      </c>
      <c r="H14" s="5">
        <f t="shared" si="3"/>
        <v>3557.8899999999994</v>
      </c>
      <c r="I14" s="35">
        <f t="shared" si="4"/>
        <v>8.887350720739462E-2</v>
      </c>
    </row>
    <row r="15" spans="1:9" x14ac:dyDescent="0.25">
      <c r="A15" s="2" t="s">
        <v>4</v>
      </c>
      <c r="B15" s="5">
        <v>47558.35</v>
      </c>
      <c r="C15" s="5">
        <v>45456.08</v>
      </c>
      <c r="D15" s="5">
        <v>56170.720000000001</v>
      </c>
      <c r="E15" s="5">
        <v>52386.34</v>
      </c>
      <c r="F15" s="5">
        <f t="shared" si="1"/>
        <v>8612.3700000000026</v>
      </c>
      <c r="G15" s="35">
        <f t="shared" si="2"/>
        <v>0.15332489952060435</v>
      </c>
      <c r="H15" s="5">
        <f t="shared" si="3"/>
        <v>6930.2599999999948</v>
      </c>
      <c r="I15" s="35">
        <f t="shared" si="4"/>
        <v>0.13229135686898519</v>
      </c>
    </row>
    <row r="17" spans="1:9" x14ac:dyDescent="0.25">
      <c r="A17" s="37"/>
      <c r="B17" s="37"/>
      <c r="C17" s="37" t="s">
        <v>47</v>
      </c>
      <c r="D17" s="37"/>
      <c r="E17" s="38"/>
      <c r="F17" s="38"/>
      <c r="G17" s="37"/>
      <c r="H17" s="38"/>
      <c r="I17" s="37"/>
    </row>
    <row r="18" spans="1:9" x14ac:dyDescent="0.25">
      <c r="A18" s="48" t="s">
        <v>0</v>
      </c>
      <c r="E18" s="8"/>
      <c r="F18" s="8"/>
      <c r="H18" s="8"/>
    </row>
    <row r="19" spans="1:9" x14ac:dyDescent="0.25">
      <c r="A19" s="48"/>
      <c r="E19" s="8"/>
      <c r="F19" s="8"/>
      <c r="H19" s="8"/>
    </row>
    <row r="20" spans="1:9" x14ac:dyDescent="0.25">
      <c r="A20" s="48"/>
    </row>
    <row r="21" spans="1:9" x14ac:dyDescent="0.25">
      <c r="A21" s="32"/>
      <c r="B21" s="3" t="s">
        <v>13</v>
      </c>
      <c r="C21" s="3" t="s">
        <v>21</v>
      </c>
    </row>
    <row r="22" spans="1:9" x14ac:dyDescent="0.25">
      <c r="A22" s="32"/>
      <c r="B22" s="3"/>
      <c r="C22" s="3"/>
      <c r="D22" s="34" t="s">
        <v>44</v>
      </c>
      <c r="E22" s="34" t="s">
        <v>45</v>
      </c>
    </row>
    <row r="23" spans="1:9" x14ac:dyDescent="0.25">
      <c r="A23" s="2" t="s">
        <v>1</v>
      </c>
      <c r="B23" s="5">
        <v>77552.800000000003</v>
      </c>
      <c r="C23" s="5">
        <v>89055.51</v>
      </c>
      <c r="D23" s="5">
        <f>C23-B23</f>
        <v>11502.709999999992</v>
      </c>
      <c r="E23" s="36">
        <f>100%-B23/C23</f>
        <v>0.12916337237302877</v>
      </c>
    </row>
    <row r="24" spans="1:9" x14ac:dyDescent="0.25">
      <c r="A24" s="2" t="s">
        <v>2</v>
      </c>
      <c r="B24" s="5">
        <v>41587.74</v>
      </c>
      <c r="C24" s="5">
        <v>46045.25</v>
      </c>
      <c r="D24" s="5">
        <f t="shared" ref="D24:D26" si="5">C24-B24</f>
        <v>4457.510000000002</v>
      </c>
      <c r="E24" s="36">
        <f t="shared" ref="E24:E26" si="6">100%-B24/C24</f>
        <v>9.6807162519478185E-2</v>
      </c>
    </row>
    <row r="25" spans="1:9" x14ac:dyDescent="0.25">
      <c r="A25" s="2" t="s">
        <v>3</v>
      </c>
      <c r="B25" s="5">
        <v>39293.17</v>
      </c>
      <c r="C25" s="5">
        <v>40033.19</v>
      </c>
      <c r="D25" s="5">
        <f t="shared" si="5"/>
        <v>740.02000000000407</v>
      </c>
      <c r="E25" s="36">
        <f t="shared" si="6"/>
        <v>1.8485161936882988E-2</v>
      </c>
    </row>
    <row r="26" spans="1:9" x14ac:dyDescent="0.25">
      <c r="A26" s="2" t="s">
        <v>4</v>
      </c>
      <c r="B26" s="5">
        <v>47451.62</v>
      </c>
      <c r="C26" s="5">
        <v>52386.34</v>
      </c>
      <c r="D26" s="5">
        <f t="shared" si="5"/>
        <v>4934.7199999999939</v>
      </c>
      <c r="E26" s="36">
        <f t="shared" si="6"/>
        <v>9.4198602154683675E-2</v>
      </c>
    </row>
    <row r="28" spans="1:9" x14ac:dyDescent="0.25">
      <c r="A28" s="37"/>
      <c r="B28" s="37"/>
      <c r="C28" s="37" t="s">
        <v>48</v>
      </c>
      <c r="D28" s="37"/>
      <c r="E28" s="38"/>
      <c r="F28" s="38"/>
      <c r="G28" s="37"/>
      <c r="H28" s="38"/>
      <c r="I28" s="37"/>
    </row>
    <row r="30" spans="1:9" x14ac:dyDescent="0.25">
      <c r="A30" s="32" t="s">
        <v>0</v>
      </c>
      <c r="B30" s="1" t="s">
        <v>49</v>
      </c>
      <c r="C30" s="3" t="s">
        <v>21</v>
      </c>
      <c r="D30" s="34" t="s">
        <v>44</v>
      </c>
      <c r="E30" s="34" t="s">
        <v>45</v>
      </c>
    </row>
    <row r="31" spans="1:9" x14ac:dyDescent="0.25">
      <c r="A31" s="2" t="s">
        <v>1</v>
      </c>
      <c r="B31" s="28">
        <f>40758+40758</f>
        <v>81516</v>
      </c>
      <c r="C31" s="5">
        <v>89055.51</v>
      </c>
      <c r="D31" s="5">
        <f>C31-B31</f>
        <v>7539.5099999999948</v>
      </c>
      <c r="E31" s="36">
        <f>100%-B31/C31</f>
        <v>8.466079190383613E-2</v>
      </c>
    </row>
    <row r="32" spans="1:9" x14ac:dyDescent="0.25">
      <c r="A32" s="2" t="s">
        <v>2</v>
      </c>
      <c r="B32" s="28">
        <v>40758</v>
      </c>
      <c r="C32" s="5">
        <v>46045.25</v>
      </c>
      <c r="D32" s="5">
        <f t="shared" ref="D32:D33" si="7">C32-B32</f>
        <v>5287.25</v>
      </c>
      <c r="E32" s="36">
        <f t="shared" ref="E32:E33" si="8">100%-B32/C32</f>
        <v>0.11482726231261642</v>
      </c>
    </row>
    <row r="33" spans="1:5" x14ac:dyDescent="0.25">
      <c r="A33" s="2" t="s">
        <v>3</v>
      </c>
      <c r="B33" s="28">
        <v>40758</v>
      </c>
      <c r="C33" s="5">
        <v>40033.19</v>
      </c>
      <c r="D33" s="5">
        <f t="shared" si="7"/>
        <v>-724.80999999999767</v>
      </c>
      <c r="E33" s="36">
        <f t="shared" si="8"/>
        <v>-1.810522718774088E-2</v>
      </c>
    </row>
  </sheetData>
  <mergeCells count="9">
    <mergeCell ref="F9:I9"/>
    <mergeCell ref="H10:I10"/>
    <mergeCell ref="F10:G10"/>
    <mergeCell ref="A18:A20"/>
    <mergeCell ref="A1:E1"/>
    <mergeCell ref="A8:A10"/>
    <mergeCell ref="B8:E8"/>
    <mergeCell ref="B9:C9"/>
    <mergeCell ref="D9:E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SheetLayoutView="70" workbookViewId="0">
      <selection activeCell="B3" sqref="B3:B5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" style="1" customWidth="1"/>
    <col min="5" max="16384" width="9.140625" style="1"/>
  </cols>
  <sheetData>
    <row r="1" spans="1:4" ht="38.25" customHeight="1" x14ac:dyDescent="0.25">
      <c r="A1" s="43" t="s">
        <v>6</v>
      </c>
      <c r="B1" s="43"/>
      <c r="C1" s="44"/>
      <c r="D1" s="44"/>
    </row>
    <row r="2" spans="1:4" ht="204.75" x14ac:dyDescent="0.25">
      <c r="A2" s="4" t="s">
        <v>0</v>
      </c>
      <c r="B2" s="3" t="s">
        <v>5</v>
      </c>
      <c r="C2" s="6"/>
      <c r="D2" s="6"/>
    </row>
    <row r="3" spans="1:4" x14ac:dyDescent="0.25">
      <c r="A3" s="2" t="s">
        <v>1</v>
      </c>
      <c r="B3" s="5">
        <f>44688.2+44688.2</f>
        <v>89376.4</v>
      </c>
      <c r="C3" s="7"/>
      <c r="D3" s="7"/>
    </row>
    <row r="4" spans="1:4" x14ac:dyDescent="0.25">
      <c r="A4" s="2" t="s">
        <v>2</v>
      </c>
      <c r="B4" s="5">
        <v>44688.2</v>
      </c>
      <c r="C4" s="7"/>
      <c r="D4" s="7"/>
    </row>
    <row r="5" spans="1:4" x14ac:dyDescent="0.25">
      <c r="A5" s="2" t="s">
        <v>3</v>
      </c>
      <c r="B5" s="5">
        <v>44688.2</v>
      </c>
      <c r="C5" s="7"/>
      <c r="D5" s="7"/>
    </row>
    <row r="6" spans="1:4" x14ac:dyDescent="0.25">
      <c r="D6" s="8"/>
    </row>
    <row r="7" spans="1:4" x14ac:dyDescent="0.25">
      <c r="D7" s="8"/>
    </row>
    <row r="8" spans="1:4" ht="47.25" x14ac:dyDescent="0.25">
      <c r="A8" s="4" t="s">
        <v>0</v>
      </c>
      <c r="B8" s="41" t="s">
        <v>39</v>
      </c>
      <c r="C8" s="3" t="s">
        <v>39</v>
      </c>
      <c r="D8" s="6"/>
    </row>
    <row r="9" spans="1:4" x14ac:dyDescent="0.25">
      <c r="A9" s="2" t="s">
        <v>1</v>
      </c>
      <c r="B9" s="5">
        <v>79194.03</v>
      </c>
      <c r="C9" s="5">
        <v>103023.19</v>
      </c>
      <c r="D9" s="7"/>
    </row>
    <row r="10" spans="1:4" x14ac:dyDescent="0.25">
      <c r="A10" s="2" t="s">
        <v>2</v>
      </c>
      <c r="B10" s="5">
        <v>44090.14</v>
      </c>
      <c r="C10" s="5">
        <v>61255.519999999997</v>
      </c>
      <c r="D10" s="7"/>
    </row>
    <row r="11" spans="1:4" x14ac:dyDescent="0.25">
      <c r="A11" s="2" t="s">
        <v>3</v>
      </c>
      <c r="B11" s="5">
        <v>42690.13</v>
      </c>
      <c r="C11" s="5">
        <v>54692.25</v>
      </c>
      <c r="D11" s="7"/>
    </row>
    <row r="12" spans="1:4" x14ac:dyDescent="0.25">
      <c r="A12" s="2" t="s">
        <v>4</v>
      </c>
      <c r="B12" s="5">
        <v>49525.55</v>
      </c>
      <c r="C12" s="5">
        <v>65915.81</v>
      </c>
      <c r="D12" s="7"/>
    </row>
    <row r="13" spans="1:4" x14ac:dyDescent="0.25">
      <c r="D13" s="8"/>
    </row>
    <row r="14" spans="1:4" x14ac:dyDescent="0.25">
      <c r="D14" s="8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SheetLayoutView="70" workbookViewId="0">
      <selection activeCell="B3" sqref="B3:B5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8" width="9.140625" style="1"/>
    <col min="9" max="9" width="14.28515625" style="1" bestFit="1" customWidth="1"/>
    <col min="10" max="16384" width="9.140625" style="1"/>
  </cols>
  <sheetData>
    <row r="1" spans="1:9" ht="38.25" customHeight="1" x14ac:dyDescent="0.25">
      <c r="A1" s="43" t="s">
        <v>6</v>
      </c>
      <c r="B1" s="43"/>
      <c r="C1" s="44"/>
      <c r="D1" s="44"/>
      <c r="E1" s="44"/>
    </row>
    <row r="2" spans="1:9" ht="204.75" x14ac:dyDescent="0.25">
      <c r="A2" s="4" t="s">
        <v>0</v>
      </c>
      <c r="B2" s="3" t="s">
        <v>5</v>
      </c>
      <c r="C2" s="6"/>
      <c r="D2" s="6"/>
      <c r="E2" s="6"/>
    </row>
    <row r="3" spans="1:9" x14ac:dyDescent="0.25">
      <c r="A3" s="2" t="s">
        <v>1</v>
      </c>
      <c r="B3" s="5">
        <f>44688.2+44688.2</f>
        <v>89376.4</v>
      </c>
      <c r="C3" s="7"/>
      <c r="D3" s="7"/>
      <c r="E3" s="7"/>
    </row>
    <row r="4" spans="1:9" x14ac:dyDescent="0.25">
      <c r="A4" s="2" t="s">
        <v>2</v>
      </c>
      <c r="B4" s="5">
        <v>44688.2</v>
      </c>
      <c r="C4" s="7"/>
      <c r="D4" s="7"/>
      <c r="E4" s="7"/>
    </row>
    <row r="5" spans="1:9" x14ac:dyDescent="0.25">
      <c r="A5" s="2" t="s">
        <v>3</v>
      </c>
      <c r="B5" s="5">
        <v>44688.2</v>
      </c>
      <c r="C5" s="7"/>
      <c r="D5" s="7"/>
      <c r="E5" s="7"/>
    </row>
    <row r="6" spans="1:9" x14ac:dyDescent="0.25">
      <c r="E6" s="8"/>
    </row>
    <row r="7" spans="1:9" x14ac:dyDescent="0.25">
      <c r="A7" s="48" t="s">
        <v>0</v>
      </c>
      <c r="B7" s="45" t="s">
        <v>7</v>
      </c>
      <c r="C7" s="45"/>
      <c r="D7" s="45"/>
      <c r="E7" s="45"/>
    </row>
    <row r="8" spans="1:9" x14ac:dyDescent="0.25">
      <c r="A8" s="48"/>
      <c r="B8" s="46" t="s">
        <v>40</v>
      </c>
      <c r="C8" s="47"/>
      <c r="D8" s="46" t="s">
        <v>51</v>
      </c>
      <c r="E8" s="47"/>
      <c r="I8" s="19"/>
    </row>
    <row r="9" spans="1:9" x14ac:dyDescent="0.25">
      <c r="A9" s="48"/>
      <c r="B9" s="3" t="s">
        <v>9</v>
      </c>
      <c r="C9" s="3" t="s">
        <v>8</v>
      </c>
      <c r="D9" s="3" t="s">
        <v>9</v>
      </c>
      <c r="E9" s="3" t="s">
        <v>8</v>
      </c>
      <c r="I9" s="19"/>
    </row>
    <row r="10" spans="1:9" x14ac:dyDescent="0.25">
      <c r="A10" s="2" t="s">
        <v>1</v>
      </c>
      <c r="B10" s="5">
        <v>67273.8</v>
      </c>
      <c r="C10" s="5">
        <v>73108.399999999994</v>
      </c>
      <c r="D10" s="5">
        <v>103718.81</v>
      </c>
      <c r="E10" s="5">
        <v>103178.11</v>
      </c>
      <c r="I10" s="19"/>
    </row>
    <row r="11" spans="1:9" x14ac:dyDescent="0.25">
      <c r="A11" s="2" t="s">
        <v>2</v>
      </c>
      <c r="B11" s="5">
        <v>37900.6</v>
      </c>
      <c r="C11" s="5">
        <v>41000.239999999998</v>
      </c>
      <c r="D11" s="5">
        <v>55647.37</v>
      </c>
      <c r="E11" s="5">
        <v>58400.33</v>
      </c>
      <c r="I11" s="19"/>
    </row>
    <row r="12" spans="1:9" x14ac:dyDescent="0.25">
      <c r="A12" s="2" t="s">
        <v>3</v>
      </c>
      <c r="B12" s="5">
        <v>38746.75</v>
      </c>
      <c r="C12" s="5">
        <v>40731.46</v>
      </c>
      <c r="D12" s="5">
        <v>45558.81</v>
      </c>
      <c r="E12" s="5">
        <v>49882.06</v>
      </c>
      <c r="I12" s="19"/>
    </row>
    <row r="13" spans="1:9" x14ac:dyDescent="0.25">
      <c r="A13" s="2" t="s">
        <v>4</v>
      </c>
      <c r="B13" s="5">
        <v>42882.23</v>
      </c>
      <c r="C13" s="5">
        <v>46188.91</v>
      </c>
      <c r="D13" s="5">
        <v>61774.05</v>
      </c>
      <c r="E13" s="5">
        <v>63736.24</v>
      </c>
    </row>
    <row r="14" spans="1:9" x14ac:dyDescent="0.25">
      <c r="E14" s="8"/>
    </row>
  </sheetData>
  <mergeCells count="5">
    <mergeCell ref="A1:E1"/>
    <mergeCell ref="B7:E7"/>
    <mergeCell ref="B8:C8"/>
    <mergeCell ref="D8:E8"/>
    <mergeCell ref="A7:A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SheetLayoutView="70" workbookViewId="0">
      <selection activeCell="B2" sqref="B2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16384" width="9.140625" style="1"/>
  </cols>
  <sheetData>
    <row r="1" spans="1:5" ht="38.25" customHeight="1" x14ac:dyDescent="0.25">
      <c r="A1" s="43" t="s">
        <v>6</v>
      </c>
      <c r="B1" s="43"/>
      <c r="C1" s="44"/>
      <c r="D1" s="44"/>
      <c r="E1" s="44"/>
    </row>
    <row r="2" spans="1:5" ht="204.75" x14ac:dyDescent="0.25">
      <c r="A2" s="9" t="s">
        <v>0</v>
      </c>
      <c r="B2" s="3" t="s">
        <v>5</v>
      </c>
      <c r="C2" s="6"/>
      <c r="D2" s="6"/>
      <c r="E2" s="6"/>
    </row>
    <row r="3" spans="1:5" x14ac:dyDescent="0.25">
      <c r="A3" s="2" t="s">
        <v>1</v>
      </c>
      <c r="B3" s="5">
        <f>44688.2+44688.2</f>
        <v>89376.4</v>
      </c>
      <c r="C3" s="7"/>
      <c r="D3" s="7"/>
      <c r="E3" s="7"/>
    </row>
    <row r="4" spans="1:5" x14ac:dyDescent="0.25">
      <c r="A4" s="2" t="s">
        <v>2</v>
      </c>
      <c r="B4" s="5">
        <v>44688.2</v>
      </c>
      <c r="C4" s="7"/>
      <c r="D4" s="7"/>
      <c r="E4" s="7"/>
    </row>
    <row r="5" spans="1:5" x14ac:dyDescent="0.25">
      <c r="A5" s="2" t="s">
        <v>3</v>
      </c>
      <c r="B5" s="5">
        <v>44688.2</v>
      </c>
      <c r="C5" s="7"/>
      <c r="D5" s="7"/>
      <c r="E5" s="7"/>
    </row>
    <row r="6" spans="1:5" x14ac:dyDescent="0.25">
      <c r="E6" s="8"/>
    </row>
    <row r="7" spans="1:5" x14ac:dyDescent="0.25">
      <c r="A7" s="48" t="s">
        <v>0</v>
      </c>
      <c r="B7" s="45" t="s">
        <v>7</v>
      </c>
      <c r="C7" s="45"/>
      <c r="D7" s="45"/>
      <c r="E7" s="45"/>
    </row>
    <row r="8" spans="1:5" x14ac:dyDescent="0.25">
      <c r="A8" s="48"/>
      <c r="B8" s="46" t="s">
        <v>40</v>
      </c>
      <c r="C8" s="47"/>
      <c r="D8" s="46" t="s">
        <v>51</v>
      </c>
      <c r="E8" s="47"/>
    </row>
    <row r="9" spans="1:5" x14ac:dyDescent="0.25">
      <c r="A9" s="48"/>
      <c r="B9" s="42" t="s">
        <v>10</v>
      </c>
      <c r="C9" s="42" t="s">
        <v>11</v>
      </c>
      <c r="D9" s="3" t="s">
        <v>10</v>
      </c>
      <c r="E9" s="3" t="s">
        <v>11</v>
      </c>
    </row>
    <row r="10" spans="1:5" x14ac:dyDescent="0.25">
      <c r="A10" s="2" t="s">
        <v>1</v>
      </c>
      <c r="B10" s="5">
        <v>88926.66</v>
      </c>
      <c r="C10" s="5">
        <v>78597.509999999995</v>
      </c>
      <c r="D10" s="5">
        <v>101395.61</v>
      </c>
      <c r="E10" s="5">
        <v>102706.52</v>
      </c>
    </row>
    <row r="11" spans="1:5" x14ac:dyDescent="0.25">
      <c r="A11" s="2" t="s">
        <v>2</v>
      </c>
      <c r="B11" s="5">
        <v>42175.48</v>
      </c>
      <c r="C11" s="5">
        <v>41431.129999999997</v>
      </c>
      <c r="D11" s="5">
        <v>54216.67</v>
      </c>
      <c r="E11" s="5">
        <v>57035.78</v>
      </c>
    </row>
    <row r="12" spans="1:5" x14ac:dyDescent="0.25">
      <c r="A12" s="2" t="s">
        <v>3</v>
      </c>
      <c r="B12" s="5">
        <v>39021.58</v>
      </c>
      <c r="C12" s="5">
        <v>40168.89</v>
      </c>
      <c r="D12" s="5">
        <v>40870.639999999999</v>
      </c>
      <c r="E12" s="5">
        <v>46948.99</v>
      </c>
    </row>
    <row r="13" spans="1:5" x14ac:dyDescent="0.25">
      <c r="A13" s="2" t="s">
        <v>4</v>
      </c>
      <c r="B13" s="5">
        <v>49936.54</v>
      </c>
      <c r="C13" s="5">
        <v>47454.71</v>
      </c>
      <c r="D13" s="5">
        <v>61153.34</v>
      </c>
      <c r="E13" s="5">
        <v>62937.14</v>
      </c>
    </row>
    <row r="14" spans="1:5" x14ac:dyDescent="0.25">
      <c r="E14" s="8"/>
    </row>
    <row r="15" spans="1:5" x14ac:dyDescent="0.25">
      <c r="E15" s="8"/>
    </row>
  </sheetData>
  <mergeCells count="5">
    <mergeCell ref="A1:E1"/>
    <mergeCell ref="A7:A9"/>
    <mergeCell ref="B7:E7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SheetLayoutView="70" workbookViewId="0">
      <selection activeCell="E11" sqref="E11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16384" width="9.140625" style="1"/>
  </cols>
  <sheetData>
    <row r="1" spans="1:5" ht="38.25" customHeight="1" x14ac:dyDescent="0.25">
      <c r="A1" s="43" t="s">
        <v>6</v>
      </c>
      <c r="B1" s="43"/>
      <c r="C1" s="44"/>
      <c r="D1" s="44"/>
      <c r="E1" s="44"/>
    </row>
    <row r="2" spans="1:5" ht="204.75" x14ac:dyDescent="0.25">
      <c r="A2" s="10" t="s">
        <v>0</v>
      </c>
      <c r="B2" s="3" t="s">
        <v>5</v>
      </c>
      <c r="C2" s="6"/>
      <c r="D2" s="6"/>
      <c r="E2" s="6"/>
    </row>
    <row r="3" spans="1:5" x14ac:dyDescent="0.25">
      <c r="A3" s="2" t="s">
        <v>1</v>
      </c>
      <c r="B3" s="5">
        <f>44688.2+44688.2</f>
        <v>89376.4</v>
      </c>
      <c r="C3" s="7"/>
      <c r="D3" s="7"/>
      <c r="E3" s="7"/>
    </row>
    <row r="4" spans="1:5" x14ac:dyDescent="0.25">
      <c r="A4" s="2" t="s">
        <v>2</v>
      </c>
      <c r="B4" s="5">
        <v>44688.2</v>
      </c>
      <c r="C4" s="7"/>
      <c r="D4" s="7"/>
      <c r="E4" s="7"/>
    </row>
    <row r="5" spans="1:5" x14ac:dyDescent="0.25">
      <c r="A5" s="2" t="s">
        <v>3</v>
      </c>
      <c r="B5" s="5">
        <v>44688.2</v>
      </c>
      <c r="C5" s="7"/>
      <c r="D5" s="7"/>
      <c r="E5" s="7"/>
    </row>
    <row r="6" spans="1:5" x14ac:dyDescent="0.25">
      <c r="E6" s="8"/>
    </row>
    <row r="7" spans="1:5" x14ac:dyDescent="0.25">
      <c r="A7" s="48" t="s">
        <v>0</v>
      </c>
      <c r="B7" s="45" t="s">
        <v>7</v>
      </c>
      <c r="C7" s="45"/>
      <c r="D7" s="45"/>
      <c r="E7" s="45"/>
    </row>
    <row r="8" spans="1:5" x14ac:dyDescent="0.25">
      <c r="A8" s="48"/>
      <c r="B8" s="46" t="s">
        <v>40</v>
      </c>
      <c r="C8" s="47"/>
      <c r="D8" s="46" t="s">
        <v>51</v>
      </c>
      <c r="E8" s="47"/>
    </row>
    <row r="9" spans="1:5" x14ac:dyDescent="0.25">
      <c r="A9" s="48"/>
      <c r="B9" s="3" t="s">
        <v>12</v>
      </c>
      <c r="C9" s="3" t="s">
        <v>13</v>
      </c>
      <c r="D9" s="3" t="s">
        <v>12</v>
      </c>
      <c r="E9" s="3" t="s">
        <v>13</v>
      </c>
    </row>
    <row r="10" spans="1:5" x14ac:dyDescent="0.25">
      <c r="A10" s="2" t="s">
        <v>1</v>
      </c>
      <c r="B10" s="5">
        <v>74697.83</v>
      </c>
      <c r="C10" s="5">
        <v>77552.800000000003</v>
      </c>
      <c r="D10" s="5">
        <v>92186.21</v>
      </c>
      <c r="E10" s="5">
        <v>100695.62</v>
      </c>
    </row>
    <row r="11" spans="1:5" x14ac:dyDescent="0.25">
      <c r="A11" s="2" t="s">
        <v>2</v>
      </c>
      <c r="B11" s="5">
        <v>42134.37</v>
      </c>
      <c r="C11" s="5">
        <v>41587.74</v>
      </c>
      <c r="D11" s="5">
        <v>51585.07</v>
      </c>
      <c r="E11" s="5">
        <v>55608.21</v>
      </c>
    </row>
    <row r="12" spans="1:5" x14ac:dyDescent="0.25">
      <c r="A12" s="2" t="s">
        <v>3</v>
      </c>
      <c r="B12" s="5">
        <v>36665.269999999997</v>
      </c>
      <c r="C12" s="5">
        <v>39293.17</v>
      </c>
      <c r="D12" s="5">
        <v>42420.14</v>
      </c>
      <c r="E12" s="5">
        <v>45702.26</v>
      </c>
    </row>
    <row r="13" spans="1:5" x14ac:dyDescent="0.25">
      <c r="A13" s="2" t="s">
        <v>4</v>
      </c>
      <c r="B13" s="5">
        <v>47398.3</v>
      </c>
      <c r="C13" s="5">
        <v>47451.62</v>
      </c>
      <c r="D13" s="5">
        <v>58075.92</v>
      </c>
      <c r="E13" s="5">
        <v>61616.59</v>
      </c>
    </row>
    <row r="14" spans="1:5" x14ac:dyDescent="0.25">
      <c r="E14" s="8"/>
    </row>
    <row r="15" spans="1:5" x14ac:dyDescent="0.25">
      <c r="E15" s="8"/>
    </row>
  </sheetData>
  <mergeCells count="5">
    <mergeCell ref="A1:E1"/>
    <mergeCell ref="A7:A9"/>
    <mergeCell ref="B7:E7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6" zoomScaleSheetLayoutView="70" workbookViewId="0">
      <selection activeCell="B8" sqref="B8:B10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16384" width="9.140625" style="1"/>
  </cols>
  <sheetData>
    <row r="1" spans="1:5" ht="38.25" hidden="1" customHeight="1" x14ac:dyDescent="0.25">
      <c r="A1" s="43" t="s">
        <v>6</v>
      </c>
      <c r="B1" s="43"/>
      <c r="C1" s="44"/>
      <c r="D1" s="44"/>
      <c r="E1" s="44"/>
    </row>
    <row r="2" spans="1:5" ht="204.75" hidden="1" x14ac:dyDescent="0.25">
      <c r="A2" s="11" t="s">
        <v>0</v>
      </c>
      <c r="B2" s="3" t="s">
        <v>5</v>
      </c>
      <c r="C2" s="6"/>
      <c r="D2" s="6"/>
      <c r="E2" s="6"/>
    </row>
    <row r="3" spans="1:5" hidden="1" x14ac:dyDescent="0.25">
      <c r="A3" s="2" t="s">
        <v>1</v>
      </c>
      <c r="B3" s="5">
        <v>54112</v>
      </c>
      <c r="C3" s="7"/>
      <c r="D3" s="7"/>
      <c r="E3" s="7"/>
    </row>
    <row r="4" spans="1:5" hidden="1" x14ac:dyDescent="0.25">
      <c r="A4" s="2" t="s">
        <v>2</v>
      </c>
      <c r="B4" s="5">
        <v>27056</v>
      </c>
      <c r="C4" s="7"/>
      <c r="D4" s="7"/>
      <c r="E4" s="7"/>
    </row>
    <row r="5" spans="1:5" hidden="1" x14ac:dyDescent="0.25">
      <c r="A5" s="2" t="s">
        <v>3</v>
      </c>
      <c r="B5" s="5">
        <v>27056</v>
      </c>
      <c r="C5" s="7"/>
      <c r="D5" s="7"/>
      <c r="E5" s="7"/>
    </row>
    <row r="6" spans="1:5" ht="38.25" customHeight="1" x14ac:dyDescent="0.25">
      <c r="A6" s="43" t="s">
        <v>6</v>
      </c>
      <c r="B6" s="43"/>
      <c r="C6" s="44"/>
      <c r="D6" s="44"/>
      <c r="E6" s="44"/>
    </row>
    <row r="7" spans="1:5" ht="204.75" x14ac:dyDescent="0.25">
      <c r="A7" s="25" t="s">
        <v>0</v>
      </c>
      <c r="B7" s="3" t="s">
        <v>5</v>
      </c>
      <c r="C7" s="6"/>
      <c r="D7" s="6"/>
      <c r="E7" s="6"/>
    </row>
    <row r="8" spans="1:5" x14ac:dyDescent="0.25">
      <c r="A8" s="2" t="s">
        <v>1</v>
      </c>
      <c r="B8" s="30">
        <f>38396.7+38396.7</f>
        <v>76793.399999999994</v>
      </c>
      <c r="C8" s="7"/>
      <c r="D8" s="7"/>
      <c r="E8" s="7"/>
    </row>
    <row r="9" spans="1:5" x14ac:dyDescent="0.25">
      <c r="A9" s="2" t="s">
        <v>2</v>
      </c>
      <c r="B9" s="30">
        <v>38396.699999999997</v>
      </c>
      <c r="C9" s="7"/>
      <c r="D9" s="7"/>
      <c r="E9" s="7"/>
    </row>
    <row r="10" spans="1:5" x14ac:dyDescent="0.25">
      <c r="A10" s="2" t="s">
        <v>3</v>
      </c>
      <c r="B10" s="30">
        <v>38396.699999999997</v>
      </c>
      <c r="C10" s="7"/>
      <c r="D10" s="7"/>
      <c r="E10" s="7"/>
    </row>
    <row r="11" spans="1:5" x14ac:dyDescent="0.25">
      <c r="E11" s="8"/>
    </row>
    <row r="12" spans="1:5" x14ac:dyDescent="0.25">
      <c r="A12" s="48" t="s">
        <v>0</v>
      </c>
      <c r="B12" s="45" t="s">
        <v>7</v>
      </c>
      <c r="C12" s="45"/>
      <c r="D12" s="45"/>
      <c r="E12" s="45"/>
    </row>
    <row r="13" spans="1:5" x14ac:dyDescent="0.25">
      <c r="A13" s="48"/>
      <c r="B13" s="46" t="s">
        <v>38</v>
      </c>
      <c r="C13" s="47"/>
      <c r="D13" s="46" t="s">
        <v>40</v>
      </c>
      <c r="E13" s="47"/>
    </row>
    <row r="14" spans="1:5" x14ac:dyDescent="0.25">
      <c r="A14" s="48"/>
      <c r="B14" s="3" t="s">
        <v>14</v>
      </c>
      <c r="C14" s="3" t="s">
        <v>15</v>
      </c>
      <c r="D14" s="3" t="s">
        <v>14</v>
      </c>
      <c r="E14" s="3" t="s">
        <v>15</v>
      </c>
    </row>
    <row r="15" spans="1:5" x14ac:dyDescent="0.25">
      <c r="A15" s="2" t="s">
        <v>1</v>
      </c>
      <c r="B15" s="5">
        <v>79076.78</v>
      </c>
      <c r="C15" s="5">
        <v>77439.63</v>
      </c>
      <c r="D15" s="5">
        <v>103541.33</v>
      </c>
      <c r="E15" s="5">
        <v>82517.53</v>
      </c>
    </row>
    <row r="16" spans="1:5" x14ac:dyDescent="0.25">
      <c r="A16" s="2" t="s">
        <v>2</v>
      </c>
      <c r="B16" s="5">
        <v>39516.68</v>
      </c>
      <c r="C16" s="5">
        <v>38063.769999999997</v>
      </c>
      <c r="D16" s="5">
        <v>51969.14</v>
      </c>
      <c r="E16" s="5">
        <v>43624.42</v>
      </c>
    </row>
    <row r="17" spans="1:5" x14ac:dyDescent="0.25">
      <c r="A17" s="2" t="s">
        <v>3</v>
      </c>
      <c r="B17" s="5">
        <v>39102.51</v>
      </c>
      <c r="C17" s="5">
        <v>36016.46</v>
      </c>
      <c r="D17" s="5">
        <v>41740.379999999997</v>
      </c>
      <c r="E17" s="5">
        <v>39671.199999999997</v>
      </c>
    </row>
    <row r="18" spans="1:5" x14ac:dyDescent="0.25">
      <c r="A18" s="2" t="s">
        <v>4</v>
      </c>
      <c r="B18" s="5">
        <v>45878.61</v>
      </c>
      <c r="C18" s="5">
        <v>44644.58</v>
      </c>
      <c r="D18" s="5">
        <v>58468.39</v>
      </c>
      <c r="E18" s="5">
        <v>49596.03</v>
      </c>
    </row>
    <row r="19" spans="1:5" x14ac:dyDescent="0.25">
      <c r="E19" s="8"/>
    </row>
    <row r="20" spans="1:5" x14ac:dyDescent="0.25">
      <c r="E20" s="8"/>
    </row>
  </sheetData>
  <mergeCells count="6">
    <mergeCell ref="A1:E1"/>
    <mergeCell ref="A12:A14"/>
    <mergeCell ref="B12:E12"/>
    <mergeCell ref="B13:C13"/>
    <mergeCell ref="D13:E13"/>
    <mergeCell ref="A6:E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6" zoomScaleSheetLayoutView="70" workbookViewId="0">
      <selection activeCell="B8" sqref="B8:B10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16384" width="9.140625" style="1"/>
  </cols>
  <sheetData>
    <row r="1" spans="1:5" ht="38.25" hidden="1" customHeight="1" x14ac:dyDescent="0.25">
      <c r="A1" s="43" t="s">
        <v>6</v>
      </c>
      <c r="B1" s="43"/>
      <c r="C1" s="44"/>
      <c r="D1" s="44"/>
      <c r="E1" s="44"/>
    </row>
    <row r="2" spans="1:5" ht="204.75" hidden="1" x14ac:dyDescent="0.25">
      <c r="A2" s="12" t="s">
        <v>0</v>
      </c>
      <c r="B2" s="3" t="s">
        <v>5</v>
      </c>
      <c r="C2" s="6"/>
      <c r="D2" s="6"/>
      <c r="E2" s="6"/>
    </row>
    <row r="3" spans="1:5" hidden="1" x14ac:dyDescent="0.25">
      <c r="A3" s="2" t="s">
        <v>1</v>
      </c>
      <c r="B3" s="5">
        <v>54112</v>
      </c>
      <c r="C3" s="7"/>
      <c r="D3" s="7"/>
      <c r="E3" s="7"/>
    </row>
    <row r="4" spans="1:5" hidden="1" x14ac:dyDescent="0.25">
      <c r="A4" s="2" t="s">
        <v>2</v>
      </c>
      <c r="B4" s="5">
        <v>27056</v>
      </c>
      <c r="C4" s="7"/>
      <c r="D4" s="7"/>
      <c r="E4" s="7"/>
    </row>
    <row r="5" spans="1:5" hidden="1" x14ac:dyDescent="0.25">
      <c r="A5" s="2" t="s">
        <v>3</v>
      </c>
      <c r="B5" s="5">
        <v>27056</v>
      </c>
      <c r="C5" s="7"/>
      <c r="D5" s="7"/>
      <c r="E5" s="7"/>
    </row>
    <row r="6" spans="1:5" ht="38.25" customHeight="1" x14ac:dyDescent="0.25">
      <c r="A6" s="43" t="s">
        <v>6</v>
      </c>
      <c r="B6" s="43"/>
      <c r="C6" s="44"/>
      <c r="D6" s="44"/>
      <c r="E6" s="44"/>
    </row>
    <row r="7" spans="1:5" ht="204.75" x14ac:dyDescent="0.25">
      <c r="A7" s="25" t="s">
        <v>0</v>
      </c>
      <c r="B7" s="3" t="s">
        <v>5</v>
      </c>
      <c r="C7" s="6"/>
      <c r="D7" s="6"/>
      <c r="E7" s="6"/>
    </row>
    <row r="8" spans="1:5" x14ac:dyDescent="0.25">
      <c r="A8" s="2" t="s">
        <v>1</v>
      </c>
      <c r="B8" s="30">
        <f>38396.7+38396.7</f>
        <v>76793.399999999994</v>
      </c>
      <c r="C8" s="7"/>
      <c r="D8" s="7"/>
      <c r="E8" s="7"/>
    </row>
    <row r="9" spans="1:5" x14ac:dyDescent="0.25">
      <c r="A9" s="2" t="s">
        <v>2</v>
      </c>
      <c r="B9" s="30">
        <v>38396.699999999997</v>
      </c>
      <c r="C9" s="7"/>
      <c r="D9" s="7"/>
      <c r="E9" s="7"/>
    </row>
    <row r="10" spans="1:5" x14ac:dyDescent="0.25">
      <c r="A10" s="2" t="s">
        <v>3</v>
      </c>
      <c r="B10" s="30">
        <v>38396.699999999997</v>
      </c>
      <c r="C10" s="7"/>
      <c r="D10" s="7"/>
      <c r="E10" s="7"/>
    </row>
    <row r="11" spans="1:5" x14ac:dyDescent="0.25">
      <c r="E11" s="8"/>
    </row>
    <row r="12" spans="1:5" x14ac:dyDescent="0.25">
      <c r="A12" s="48" t="s">
        <v>0</v>
      </c>
      <c r="B12" s="45" t="s">
        <v>7</v>
      </c>
      <c r="C12" s="45"/>
      <c r="D12" s="45"/>
      <c r="E12" s="45"/>
    </row>
    <row r="13" spans="1:5" x14ac:dyDescent="0.25">
      <c r="A13" s="48"/>
      <c r="B13" s="46" t="s">
        <v>38</v>
      </c>
      <c r="C13" s="47"/>
      <c r="D13" s="46" t="s">
        <v>40</v>
      </c>
      <c r="E13" s="47"/>
    </row>
    <row r="14" spans="1:5" x14ac:dyDescent="0.25">
      <c r="A14" s="48"/>
      <c r="B14" s="3" t="s">
        <v>16</v>
      </c>
      <c r="C14" s="3" t="s">
        <v>17</v>
      </c>
      <c r="D14" s="3" t="s">
        <v>16</v>
      </c>
      <c r="E14" s="3" t="s">
        <v>17</v>
      </c>
    </row>
    <row r="15" spans="1:5" x14ac:dyDescent="0.25">
      <c r="A15" s="2" t="s">
        <v>1</v>
      </c>
      <c r="B15" s="5">
        <v>77809.149999999994</v>
      </c>
      <c r="C15" s="5">
        <v>77451.92</v>
      </c>
      <c r="D15" s="5">
        <v>94938.46</v>
      </c>
      <c r="E15" s="5">
        <v>84628.93</v>
      </c>
    </row>
    <row r="16" spans="1:5" x14ac:dyDescent="0.25">
      <c r="A16" s="2" t="s">
        <v>2</v>
      </c>
      <c r="B16" s="5">
        <v>39310.080000000002</v>
      </c>
      <c r="C16" s="5">
        <v>38266.639999999999</v>
      </c>
      <c r="D16" s="5">
        <v>51393.78</v>
      </c>
      <c r="E16" s="5">
        <v>44867.41</v>
      </c>
    </row>
    <row r="17" spans="1:5" x14ac:dyDescent="0.25">
      <c r="A17" s="2" t="s">
        <v>3</v>
      </c>
      <c r="B17" s="5">
        <v>39664.230000000003</v>
      </c>
      <c r="C17" s="5">
        <v>36686.910000000003</v>
      </c>
      <c r="D17" s="5">
        <v>39696.74</v>
      </c>
      <c r="E17" s="5">
        <v>39852.910000000003</v>
      </c>
    </row>
    <row r="18" spans="1:5" x14ac:dyDescent="0.25">
      <c r="A18" s="2" t="s">
        <v>4</v>
      </c>
      <c r="B18" s="5">
        <v>46664.800000000003</v>
      </c>
      <c r="C18" s="5">
        <v>44969.15</v>
      </c>
      <c r="D18" s="5">
        <v>56789.08</v>
      </c>
      <c r="E18" s="5">
        <v>50799.29</v>
      </c>
    </row>
    <row r="19" spans="1:5" x14ac:dyDescent="0.25">
      <c r="E19" s="8"/>
    </row>
    <row r="20" spans="1:5" x14ac:dyDescent="0.25">
      <c r="E20" s="8"/>
    </row>
  </sheetData>
  <mergeCells count="6">
    <mergeCell ref="A1:E1"/>
    <mergeCell ref="A12:A14"/>
    <mergeCell ref="B12:E12"/>
    <mergeCell ref="B13:C13"/>
    <mergeCell ref="D13:E13"/>
    <mergeCell ref="A6:E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6" zoomScaleSheetLayoutView="70" workbookViewId="0">
      <selection activeCell="E22" sqref="E22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16384" width="9.140625" style="1"/>
  </cols>
  <sheetData>
    <row r="1" spans="1:5" ht="38.25" hidden="1" customHeight="1" x14ac:dyDescent="0.25">
      <c r="A1" s="43" t="s">
        <v>6</v>
      </c>
      <c r="B1" s="43"/>
      <c r="C1" s="44"/>
      <c r="D1" s="44"/>
      <c r="E1" s="44"/>
    </row>
    <row r="2" spans="1:5" ht="204.75" hidden="1" x14ac:dyDescent="0.25">
      <c r="A2" s="13" t="s">
        <v>0</v>
      </c>
      <c r="B2" s="3" t="s">
        <v>5</v>
      </c>
      <c r="C2" s="6"/>
      <c r="D2" s="6"/>
      <c r="E2" s="6"/>
    </row>
    <row r="3" spans="1:5" hidden="1" x14ac:dyDescent="0.25">
      <c r="A3" s="2" t="s">
        <v>1</v>
      </c>
      <c r="B3" s="5">
        <v>54112</v>
      </c>
      <c r="C3" s="7"/>
      <c r="D3" s="7"/>
      <c r="E3" s="7"/>
    </row>
    <row r="4" spans="1:5" hidden="1" x14ac:dyDescent="0.25">
      <c r="A4" s="2" t="s">
        <v>2</v>
      </c>
      <c r="B4" s="5">
        <v>27056</v>
      </c>
      <c r="C4" s="7"/>
      <c r="D4" s="7"/>
      <c r="E4" s="7"/>
    </row>
    <row r="5" spans="1:5" hidden="1" x14ac:dyDescent="0.25">
      <c r="A5" s="2" t="s">
        <v>3</v>
      </c>
      <c r="B5" s="5">
        <v>27056</v>
      </c>
      <c r="C5" s="7"/>
      <c r="D5" s="7"/>
      <c r="E5" s="7"/>
    </row>
    <row r="6" spans="1:5" ht="38.25" customHeight="1" x14ac:dyDescent="0.25">
      <c r="A6" s="43" t="s">
        <v>6</v>
      </c>
      <c r="B6" s="43"/>
      <c r="C6" s="44"/>
      <c r="D6" s="44"/>
      <c r="E6" s="44"/>
    </row>
    <row r="7" spans="1:5" ht="204.75" x14ac:dyDescent="0.25">
      <c r="A7" s="25" t="s">
        <v>0</v>
      </c>
      <c r="B7" s="3" t="s">
        <v>5</v>
      </c>
      <c r="C7" s="6"/>
      <c r="D7" s="6"/>
      <c r="E7" s="6"/>
    </row>
    <row r="8" spans="1:5" x14ac:dyDescent="0.25">
      <c r="A8" s="2" t="s">
        <v>1</v>
      </c>
      <c r="B8" s="30">
        <f>38396.7+38396.7</f>
        <v>76793.399999999994</v>
      </c>
      <c r="C8" s="7"/>
      <c r="D8" s="7"/>
      <c r="E8" s="7"/>
    </row>
    <row r="9" spans="1:5" x14ac:dyDescent="0.25">
      <c r="A9" s="2" t="s">
        <v>2</v>
      </c>
      <c r="B9" s="30">
        <v>38396.699999999997</v>
      </c>
      <c r="C9" s="7"/>
      <c r="D9" s="7"/>
      <c r="E9" s="7"/>
    </row>
    <row r="10" spans="1:5" x14ac:dyDescent="0.25">
      <c r="A10" s="2" t="s">
        <v>3</v>
      </c>
      <c r="B10" s="30">
        <v>38396.699999999997</v>
      </c>
      <c r="C10" s="7"/>
      <c r="D10" s="7"/>
      <c r="E10" s="7"/>
    </row>
    <row r="11" spans="1:5" x14ac:dyDescent="0.25">
      <c r="E11" s="8"/>
    </row>
    <row r="12" spans="1:5" x14ac:dyDescent="0.25">
      <c r="A12" s="48" t="s">
        <v>0</v>
      </c>
      <c r="B12" s="45" t="s">
        <v>7</v>
      </c>
      <c r="C12" s="45"/>
      <c r="D12" s="45"/>
      <c r="E12" s="45"/>
    </row>
    <row r="13" spans="1:5" x14ac:dyDescent="0.25">
      <c r="A13" s="48"/>
      <c r="B13" s="46" t="s">
        <v>38</v>
      </c>
      <c r="C13" s="47"/>
      <c r="D13" s="46" t="s">
        <v>40</v>
      </c>
      <c r="E13" s="47"/>
    </row>
    <row r="14" spans="1:5" x14ac:dyDescent="0.25">
      <c r="A14" s="48"/>
      <c r="B14" s="3" t="s">
        <v>19</v>
      </c>
      <c r="C14" s="3" t="s">
        <v>18</v>
      </c>
      <c r="D14" s="3" t="s">
        <v>19</v>
      </c>
      <c r="E14" s="3" t="s">
        <v>18</v>
      </c>
    </row>
    <row r="15" spans="1:5" x14ac:dyDescent="0.25">
      <c r="A15" s="2" t="s">
        <v>1</v>
      </c>
      <c r="B15" s="5">
        <v>80697.16</v>
      </c>
      <c r="C15" s="5">
        <v>78249.73</v>
      </c>
      <c r="D15" s="5">
        <v>109743.37</v>
      </c>
      <c r="E15" s="5">
        <v>88112.71</v>
      </c>
    </row>
    <row r="16" spans="1:5" x14ac:dyDescent="0.25">
      <c r="A16" s="2" t="s">
        <v>2</v>
      </c>
      <c r="B16" s="5">
        <v>39092.75</v>
      </c>
      <c r="C16" s="5">
        <v>38461.83</v>
      </c>
      <c r="D16" s="5">
        <v>50649.56</v>
      </c>
      <c r="E16" s="5">
        <v>45676.78</v>
      </c>
    </row>
    <row r="17" spans="1:5" x14ac:dyDescent="0.25">
      <c r="A17" s="2" t="s">
        <v>3</v>
      </c>
      <c r="B17" s="5">
        <v>36489.43</v>
      </c>
      <c r="C17" s="5">
        <v>36684.75</v>
      </c>
      <c r="D17" s="5">
        <v>40398.06</v>
      </c>
      <c r="E17" s="5">
        <v>39775.93</v>
      </c>
    </row>
    <row r="18" spans="1:5" x14ac:dyDescent="0.25">
      <c r="A18" s="2" t="s">
        <v>4</v>
      </c>
      <c r="B18" s="5">
        <v>45756.27</v>
      </c>
      <c r="C18" s="5">
        <v>45218.82</v>
      </c>
      <c r="D18" s="5">
        <v>59273.21</v>
      </c>
      <c r="E18" s="5">
        <v>51944.41</v>
      </c>
    </row>
    <row r="19" spans="1:5" x14ac:dyDescent="0.25">
      <c r="E19" s="8"/>
    </row>
    <row r="20" spans="1:5" x14ac:dyDescent="0.25">
      <c r="E20" s="8"/>
    </row>
  </sheetData>
  <mergeCells count="6">
    <mergeCell ref="A1:E1"/>
    <mergeCell ref="A12:A14"/>
    <mergeCell ref="B12:E12"/>
    <mergeCell ref="B13:C13"/>
    <mergeCell ref="D13:E13"/>
    <mergeCell ref="A6:E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SheetLayoutView="70" workbookViewId="0">
      <selection activeCell="K12" sqref="K12"/>
    </sheetView>
  </sheetViews>
  <sheetFormatPr defaultRowHeight="15.75" x14ac:dyDescent="0.25"/>
  <cols>
    <col min="1" max="1" width="34.7109375" style="1" bestFit="1" customWidth="1"/>
    <col min="2" max="2" width="20.5703125" style="1" customWidth="1"/>
    <col min="3" max="3" width="20.140625" style="1" customWidth="1"/>
    <col min="4" max="4" width="20.28515625" style="1" customWidth="1"/>
    <col min="5" max="5" width="20" style="1" customWidth="1"/>
    <col min="6" max="16384" width="9.140625" style="1"/>
  </cols>
  <sheetData>
    <row r="1" spans="1:5" ht="38.25" customHeight="1" x14ac:dyDescent="0.25">
      <c r="A1" s="43" t="s">
        <v>6</v>
      </c>
      <c r="B1" s="43"/>
      <c r="C1" s="44"/>
      <c r="D1" s="44"/>
      <c r="E1" s="44"/>
    </row>
    <row r="2" spans="1:5" ht="204.75" x14ac:dyDescent="0.25">
      <c r="A2" s="14" t="s">
        <v>0</v>
      </c>
      <c r="B2" s="3" t="s">
        <v>5</v>
      </c>
      <c r="C2" s="6"/>
      <c r="D2" s="6"/>
      <c r="E2" s="6"/>
    </row>
    <row r="3" spans="1:5" x14ac:dyDescent="0.25">
      <c r="A3" s="2" t="s">
        <v>1</v>
      </c>
      <c r="B3" s="28">
        <f>40758+40758</f>
        <v>81516</v>
      </c>
      <c r="C3" s="7"/>
      <c r="D3" s="7"/>
      <c r="E3" s="7"/>
    </row>
    <row r="4" spans="1:5" x14ac:dyDescent="0.25">
      <c r="A4" s="2" t="s">
        <v>2</v>
      </c>
      <c r="B4" s="28">
        <v>40758</v>
      </c>
      <c r="C4" s="7"/>
      <c r="D4" s="7"/>
      <c r="E4" s="7"/>
    </row>
    <row r="5" spans="1:5" x14ac:dyDescent="0.25">
      <c r="A5" s="2" t="s">
        <v>3</v>
      </c>
      <c r="B5" s="28">
        <v>40758</v>
      </c>
      <c r="C5" s="7"/>
      <c r="D5" s="7"/>
      <c r="E5" s="7"/>
    </row>
    <row r="6" spans="1:5" x14ac:dyDescent="0.25">
      <c r="E6" s="8"/>
    </row>
    <row r="7" spans="1:5" x14ac:dyDescent="0.25">
      <c r="A7" s="48" t="s">
        <v>0</v>
      </c>
      <c r="B7" s="45" t="s">
        <v>7</v>
      </c>
      <c r="C7" s="45"/>
      <c r="D7" s="45"/>
      <c r="E7" s="45"/>
    </row>
    <row r="8" spans="1:5" x14ac:dyDescent="0.25">
      <c r="A8" s="48"/>
      <c r="B8" s="49" t="s">
        <v>38</v>
      </c>
      <c r="C8" s="50"/>
      <c r="D8" s="49" t="s">
        <v>40</v>
      </c>
      <c r="E8" s="50"/>
    </row>
    <row r="9" spans="1:5" x14ac:dyDescent="0.25">
      <c r="A9" s="48"/>
      <c r="B9" s="3" t="s">
        <v>20</v>
      </c>
      <c r="C9" s="3" t="s">
        <v>21</v>
      </c>
      <c r="D9" s="3" t="s">
        <v>20</v>
      </c>
      <c r="E9" s="3" t="s">
        <v>21</v>
      </c>
    </row>
    <row r="10" spans="1:5" x14ac:dyDescent="0.25">
      <c r="A10" s="2" t="s">
        <v>1</v>
      </c>
      <c r="B10" s="5">
        <v>90564.69</v>
      </c>
      <c r="C10" s="5">
        <v>79746.880000000005</v>
      </c>
      <c r="D10" s="5">
        <v>98271.13</v>
      </c>
      <c r="E10" s="5">
        <v>89055.51</v>
      </c>
    </row>
    <row r="11" spans="1:5" x14ac:dyDescent="0.25">
      <c r="A11" s="2" t="s">
        <v>2</v>
      </c>
      <c r="B11" s="5">
        <v>38777.730000000003</v>
      </c>
      <c r="C11" s="5">
        <v>38477.89</v>
      </c>
      <c r="D11" s="5">
        <v>49129.85</v>
      </c>
      <c r="E11" s="5">
        <v>46045.25</v>
      </c>
    </row>
    <row r="12" spans="1:5" x14ac:dyDescent="0.25">
      <c r="A12" s="2" t="s">
        <v>3</v>
      </c>
      <c r="B12" s="5">
        <v>36353.81</v>
      </c>
      <c r="C12" s="5">
        <v>36475.300000000003</v>
      </c>
      <c r="D12" s="5">
        <v>41936.42</v>
      </c>
      <c r="E12" s="5">
        <v>40033.19</v>
      </c>
    </row>
    <row r="13" spans="1:5" x14ac:dyDescent="0.25">
      <c r="A13" s="2" t="s">
        <v>4</v>
      </c>
      <c r="B13" s="5">
        <v>47558.35</v>
      </c>
      <c r="C13" s="5">
        <v>45456.08</v>
      </c>
      <c r="D13" s="5">
        <v>56170.720000000001</v>
      </c>
      <c r="E13" s="5">
        <v>52386.34</v>
      </c>
    </row>
    <row r="14" spans="1:5" x14ac:dyDescent="0.25">
      <c r="E14" s="8"/>
    </row>
    <row r="15" spans="1:5" x14ac:dyDescent="0.25">
      <c r="E15" s="8"/>
    </row>
  </sheetData>
  <mergeCells count="5">
    <mergeCell ref="A1:E1"/>
    <mergeCell ref="A7:A9"/>
    <mergeCell ref="B7:E7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расче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для главного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2025-05-12T06:36:57Z</dcterms:modified>
</cp:coreProperties>
</file>